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3955E6F-089C-4D4F-9AD4-892B28DB7F8F}" xr6:coauthVersionLast="36" xr6:coauthVersionMax="36" xr10:uidLastSave="{00000000-0000-0000-0000-000000000000}"/>
  <bookViews>
    <workbookView xWindow="0" yWindow="0" windowWidth="28800" windowHeight="10905" tabRatio="860" activeTab="3" xr2:uid="{00000000-000D-0000-FFFF-FFFF00000000}"/>
  </bookViews>
  <sheets>
    <sheet name="balance" sheetId="4" r:id="rId1"/>
    <sheet name="OUDT" sheetId="2" r:id="rId2"/>
    <sheet name="UUT" sheetId="5" r:id="rId3"/>
    <sheet name="MGT" sheetId="3" r:id="rId4"/>
  </sheets>
  <calcPr calcId="181029"/>
</workbook>
</file>

<file path=xl/calcChain.xml><?xml version="1.0" encoding="utf-8"?>
<calcChain xmlns="http://schemas.openxmlformats.org/spreadsheetml/2006/main">
  <c r="H24" i="5" l="1"/>
  <c r="H20" i="5"/>
  <c r="H21" i="5"/>
  <c r="H22" i="5"/>
  <c r="H23" i="5"/>
  <c r="F27" i="5"/>
  <c r="D19" i="5"/>
  <c r="D27" i="5"/>
  <c r="E19" i="5"/>
  <c r="E27" i="5"/>
  <c r="F19" i="5"/>
  <c r="C19" i="5"/>
  <c r="C27" i="5"/>
  <c r="H18" i="5"/>
  <c r="H19" i="5"/>
  <c r="H8" i="5"/>
  <c r="H9" i="5"/>
  <c r="H10" i="5"/>
  <c r="H11" i="5"/>
  <c r="H12" i="5"/>
  <c r="H13" i="5"/>
  <c r="H14" i="5"/>
  <c r="H15" i="5"/>
  <c r="H16" i="5"/>
  <c r="D51" i="2"/>
  <c r="D48" i="2"/>
  <c r="D34" i="2"/>
  <c r="D12" i="2"/>
  <c r="D51" i="4"/>
  <c r="D35" i="4"/>
  <c r="D22" i="4"/>
  <c r="C59" i="4"/>
  <c r="C52" i="4"/>
  <c r="C51" i="4"/>
  <c r="C60" i="4"/>
  <c r="C36" i="4"/>
  <c r="H7" i="5"/>
  <c r="E12" i="2"/>
  <c r="D52" i="4"/>
  <c r="E50" i="3"/>
  <c r="E51" i="3"/>
  <c r="G17" i="5"/>
  <c r="G19" i="5"/>
  <c r="G27" i="5"/>
  <c r="D59" i="4"/>
  <c r="D60" i="4"/>
  <c r="D74" i="4"/>
  <c r="D75" i="4" s="1"/>
  <c r="C75" i="4"/>
  <c r="D36" i="4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E48" i="2"/>
  <c r="E51" i="2"/>
</calcChain>
</file>

<file path=xl/sharedStrings.xml><?xml version="1.0" encoding="utf-8"?>
<sst xmlns="http://schemas.openxmlformats.org/spreadsheetml/2006/main" count="329" uniqueCount="276">
  <si>
    <t>"MONGOL POST" JSC</t>
  </si>
  <si>
    <t>AUDITED BALANCE SHEET</t>
  </si>
  <si>
    <t>(MNT)</t>
  </si>
  <si>
    <t>Row No.</t>
  </si>
  <si>
    <t>Items</t>
  </si>
  <si>
    <t>Balance</t>
  </si>
  <si>
    <t>ASSETS</t>
  </si>
  <si>
    <t xml:space="preserve">     Current asset</t>
  </si>
  <si>
    <t>1.1.1</t>
  </si>
  <si>
    <t>Cash and cash equivalent</t>
  </si>
  <si>
    <t>16,148,550,148.05</t>
  </si>
  <si>
    <t>1.1.2</t>
  </si>
  <si>
    <t>Short term investment</t>
  </si>
  <si>
    <t>1.1.3</t>
  </si>
  <si>
    <t>Short term investment provision</t>
  </si>
  <si>
    <t>1.1.4</t>
  </si>
  <si>
    <t>Accounts receivable</t>
  </si>
  <si>
    <t>2,667,175,998.77</t>
  </si>
  <si>
    <t>1.1.5</t>
  </si>
  <si>
    <t>Tax receivable</t>
  </si>
  <si>
    <t>135,689,028.00</t>
  </si>
  <si>
    <t>1.1.6</t>
  </si>
  <si>
    <t>Allowance for bad debts</t>
  </si>
  <si>
    <t>1.1.7</t>
  </si>
  <si>
    <t>Other receivable</t>
  </si>
  <si>
    <t>143,565,228.09</t>
  </si>
  <si>
    <t>1.1.8</t>
  </si>
  <si>
    <t>Other financial assets</t>
  </si>
  <si>
    <t>1.1.9</t>
  </si>
  <si>
    <t>Inventory</t>
  </si>
  <si>
    <t>3,498,586,855.77</t>
  </si>
  <si>
    <t>1.1.10</t>
  </si>
  <si>
    <t>Livestock</t>
  </si>
  <si>
    <t>1.1.11</t>
  </si>
  <si>
    <t>Prepaid expenses</t>
  </si>
  <si>
    <t>4,978,395,671.53</t>
  </si>
  <si>
    <t>1.1.12</t>
  </si>
  <si>
    <t>Prepayments</t>
  </si>
  <si>
    <t>1.1.20</t>
  </si>
  <si>
    <t>Total current asset</t>
  </si>
  <si>
    <t>27,571,962,930.21</t>
  </si>
  <si>
    <t>Noncurrent asset</t>
  </si>
  <si>
    <t>1.2.1</t>
  </si>
  <si>
    <t>Fixed asset</t>
  </si>
  <si>
    <t>8,495,852,792.93</t>
  </si>
  <si>
    <t>1.2.2</t>
  </si>
  <si>
    <t>Accumulated depreciation</t>
  </si>
  <si>
    <t>1.2.3</t>
  </si>
  <si>
    <t>Other fixed assets</t>
  </si>
  <si>
    <t>1.2.4</t>
  </si>
  <si>
    <t>1.2.5</t>
  </si>
  <si>
    <t>Building under construction</t>
  </si>
  <si>
    <t>1.2.6</t>
  </si>
  <si>
    <t>Livestock (Agricultural)</t>
  </si>
  <si>
    <t>1.2.7</t>
  </si>
  <si>
    <t>Intangible asset</t>
  </si>
  <si>
    <t>2,308,742,471.37</t>
  </si>
  <si>
    <t>1.2.8</t>
  </si>
  <si>
    <t>1.2.9</t>
  </si>
  <si>
    <t>Investment and other assets</t>
  </si>
  <si>
    <t>1.2.10</t>
  </si>
  <si>
    <t>Unrealized loss on long term investments</t>
  </si>
  <si>
    <t>1.2.11</t>
  </si>
  <si>
    <t>Exploration for and evaluation of mineral resources</t>
  </si>
  <si>
    <t>Total noncurrent asset</t>
  </si>
  <si>
    <t>TOTAL ASSET</t>
  </si>
  <si>
    <t>LIABILITIES AND OWNER'S EQUITY</t>
  </si>
  <si>
    <t xml:space="preserve">    LIABILITY</t>
  </si>
  <si>
    <t>2.1.1</t>
  </si>
  <si>
    <t>Current liability</t>
  </si>
  <si>
    <t>2.1.1.1</t>
  </si>
  <si>
    <t>Accounts payable</t>
  </si>
  <si>
    <t>2.1.1.2</t>
  </si>
  <si>
    <t>Wages payable</t>
  </si>
  <si>
    <t>2.1.1.3</t>
  </si>
  <si>
    <t xml:space="preserve"> Tax payable</t>
  </si>
  <si>
    <t>2.1.1.4</t>
  </si>
  <si>
    <t>Advance income</t>
  </si>
  <si>
    <t>2.1.1.5</t>
  </si>
  <si>
    <t>Other tax payables</t>
  </si>
  <si>
    <t>2.1.1.6</t>
  </si>
  <si>
    <t>Social &amp; health insurance payable</t>
  </si>
  <si>
    <t>2.1.1.7</t>
  </si>
  <si>
    <t>Dividend payable</t>
  </si>
  <si>
    <t>2.1.1.8</t>
  </si>
  <si>
    <t>Short term bank loan</t>
  </si>
  <si>
    <t>2.1.1.9</t>
  </si>
  <si>
    <t>Other payables</t>
  </si>
  <si>
    <t>2.1.1.10</t>
  </si>
  <si>
    <t>Unearned revenue</t>
  </si>
  <si>
    <t>2.1.1.11</t>
  </si>
  <si>
    <t>2.1.20</t>
  </si>
  <si>
    <t>Total current liabilities</t>
  </si>
  <si>
    <t>2.1.2</t>
  </si>
  <si>
    <t>Long term liabilities</t>
  </si>
  <si>
    <t>2.1.2.1</t>
  </si>
  <si>
    <t>Long term notes payable</t>
  </si>
  <si>
    <t>2.1.2.2</t>
  </si>
  <si>
    <t>Long term loans</t>
  </si>
  <si>
    <t>2.1.2.3</t>
  </si>
  <si>
    <t>Long term bonds payable</t>
  </si>
  <si>
    <t>2.1.2.4</t>
  </si>
  <si>
    <t>2.1.2.5</t>
  </si>
  <si>
    <t>Allowance for long term liabilities</t>
  </si>
  <si>
    <t>2.1.2.6</t>
  </si>
  <si>
    <t>Total long term liabilities</t>
  </si>
  <si>
    <t>2.2.2</t>
  </si>
  <si>
    <t>Total liabilities</t>
  </si>
  <si>
    <t>STOCKHOLDERS' EQUITY</t>
  </si>
  <si>
    <t>2.3.1</t>
  </si>
  <si>
    <t xml:space="preserve">            а) government</t>
  </si>
  <si>
    <t>6,572,700,000.00</t>
  </si>
  <si>
    <t>2.3.2</t>
  </si>
  <si>
    <t xml:space="preserve">               b) private</t>
  </si>
  <si>
    <t>3,385,936,300.00</t>
  </si>
  <si>
    <t>2.3.3</t>
  </si>
  <si>
    <t>Treasury stock</t>
  </si>
  <si>
    <t>2.3.4</t>
  </si>
  <si>
    <t>Total stock</t>
  </si>
  <si>
    <t>2.3.5</t>
  </si>
  <si>
    <t>Additional paid-in capital</t>
  </si>
  <si>
    <t>2,538,512,210.45</t>
  </si>
  <si>
    <t>2.3.6</t>
  </si>
  <si>
    <t>Revaluation surplus</t>
  </si>
  <si>
    <t>3,379,919,523.85</t>
  </si>
  <si>
    <t>2.3.7</t>
  </si>
  <si>
    <t xml:space="preserve">Other capital </t>
  </si>
  <si>
    <t>4,300,458,597.23</t>
  </si>
  <si>
    <t>2.3.8</t>
  </si>
  <si>
    <t>Retained earnings</t>
  </si>
  <si>
    <t>6,556,222,661.62</t>
  </si>
  <si>
    <t>2.3.8.1</t>
  </si>
  <si>
    <t xml:space="preserve">            Current year</t>
  </si>
  <si>
    <t>2.3.8.2</t>
  </si>
  <si>
    <t xml:space="preserve">            Prior period</t>
  </si>
  <si>
    <t>2.3.20</t>
  </si>
  <si>
    <t>Total stockholders' equity</t>
  </si>
  <si>
    <t>26,147,376,478.45</t>
  </si>
  <si>
    <t>From which: Minority interest</t>
  </si>
  <si>
    <t>2.5.20</t>
  </si>
  <si>
    <t xml:space="preserve">TOTAL LIABILITIES &amp; OWNER' EQUITY </t>
  </si>
  <si>
    <t>38,377,058,194.51</t>
  </si>
  <si>
    <t>AUDITED INCOME STATEMENT</t>
  </si>
  <si>
    <t>Preveous year period</t>
  </si>
  <si>
    <t>Current period</t>
  </si>
  <si>
    <t>Income</t>
  </si>
  <si>
    <t>19,369,578,379.77</t>
  </si>
  <si>
    <t xml:space="preserve">    Sales income</t>
  </si>
  <si>
    <t>21,526,001,245.47</t>
  </si>
  <si>
    <t xml:space="preserve">    Sales allowance and returns</t>
  </si>
  <si>
    <t xml:space="preserve">    Sales discount</t>
  </si>
  <si>
    <t>Total income</t>
  </si>
  <si>
    <t>Cost of goods sold</t>
  </si>
  <si>
    <t>Gross margin</t>
  </si>
  <si>
    <t xml:space="preserve">Operating expense (selling &amp; administrative) </t>
  </si>
  <si>
    <t>1,525,406,320.67</t>
  </si>
  <si>
    <t>1.4.1</t>
  </si>
  <si>
    <t xml:space="preserve">     Salary expense</t>
  </si>
  <si>
    <t>1.4.2</t>
  </si>
  <si>
    <t xml:space="preserve">     Social security tax expense</t>
  </si>
  <si>
    <t>1.4.3</t>
  </si>
  <si>
    <t xml:space="preserve">     Repair and maintenance expense</t>
  </si>
  <si>
    <t>1.4.4</t>
  </si>
  <si>
    <t xml:space="preserve">     Utility expense</t>
  </si>
  <si>
    <t>1.4.5</t>
  </si>
  <si>
    <t xml:space="preserve">     Rental expense</t>
  </si>
  <si>
    <t>1.4.6</t>
  </si>
  <si>
    <t xml:space="preserve">     Business travel expense</t>
  </si>
  <si>
    <t>1.4.7</t>
  </si>
  <si>
    <t xml:space="preserve">     Transportation expense</t>
  </si>
  <si>
    <t>1.4.8</t>
  </si>
  <si>
    <t xml:space="preserve">     Office supply expense</t>
  </si>
  <si>
    <t>1.4.9</t>
  </si>
  <si>
    <t xml:space="preserve">     Depreciation</t>
  </si>
  <si>
    <t>1.4.10</t>
  </si>
  <si>
    <t xml:space="preserve">     Advertisement expense</t>
  </si>
  <si>
    <t>1.4.11</t>
  </si>
  <si>
    <t xml:space="preserve">     Communication expense</t>
  </si>
  <si>
    <t>1.4.12</t>
  </si>
  <si>
    <t xml:space="preserve">     Fuel expense</t>
  </si>
  <si>
    <t>1.4.13</t>
  </si>
  <si>
    <t xml:space="preserve">     Allowance for bad debts</t>
  </si>
  <si>
    <t>1.4.14</t>
  </si>
  <si>
    <t xml:space="preserve">     Bonus and commission expense</t>
  </si>
  <si>
    <t>1.4.15</t>
  </si>
  <si>
    <t xml:space="preserve">     Interest expense</t>
  </si>
  <si>
    <t>1.4.16</t>
  </si>
  <si>
    <t xml:space="preserve">     Other operating expense</t>
  </si>
  <si>
    <t>238,476,875.16</t>
  </si>
  <si>
    <t>1.4.17</t>
  </si>
  <si>
    <t xml:space="preserve">    Foreign exchange gains and losses</t>
  </si>
  <si>
    <t>1.4.18</t>
  </si>
  <si>
    <t xml:space="preserve">   fixed assets  gains and losses</t>
  </si>
  <si>
    <t>1.4.20</t>
  </si>
  <si>
    <t>Total operating expense</t>
  </si>
  <si>
    <t>Operating income</t>
  </si>
  <si>
    <t>Non operating income (expense)</t>
  </si>
  <si>
    <t xml:space="preserve">     Income of supplementary manufacturing</t>
  </si>
  <si>
    <t xml:space="preserve">     Penalty and allowance </t>
  </si>
  <si>
    <t xml:space="preserve">     Income from dividend</t>
  </si>
  <si>
    <t xml:space="preserve">     Rent income</t>
  </si>
  <si>
    <t xml:space="preserve">     Interest income</t>
  </si>
  <si>
    <t xml:space="preserve">     Bond/Security discount or premium amortization</t>
  </si>
  <si>
    <t xml:space="preserve">     Income gained from joint venture</t>
  </si>
  <si>
    <t xml:space="preserve">     Other</t>
  </si>
  <si>
    <t>Total non operating income (expense)</t>
  </si>
  <si>
    <t>Profit before tax</t>
  </si>
  <si>
    <t xml:space="preserve">   Income tax expense</t>
  </si>
  <si>
    <t>Profit after tax</t>
  </si>
  <si>
    <t xml:space="preserve">   Minority part</t>
  </si>
  <si>
    <t>Normal operational income (loss)</t>
  </si>
  <si>
    <t xml:space="preserve">   Total extraordinary gain and loss</t>
  </si>
  <si>
    <t>Net income</t>
  </si>
  <si>
    <t xml:space="preserve">   Earnings per share</t>
  </si>
  <si>
    <t>AUDITED STATEMENT OF CHANGES EQUITY</t>
  </si>
  <si>
    <t>¹</t>
  </si>
  <si>
    <t>ITEMS</t>
  </si>
  <si>
    <t xml:space="preserve">Capital </t>
  </si>
  <si>
    <t>Paid-in capital</t>
  </si>
  <si>
    <t>Other parts of the owners' property</t>
  </si>
  <si>
    <t>TOTAL</t>
  </si>
  <si>
    <t>Balance as at 31 Dec 2023</t>
  </si>
  <si>
    <t>Change in accounting principle</t>
  </si>
  <si>
    <t>Adjusted balance</t>
  </si>
  <si>
    <t>Increase or decrease in fixed asset revaluation</t>
  </si>
  <si>
    <t>Increase or decrease in investment revaluation</t>
  </si>
  <si>
    <t>Foreign currency translation gain &amp; loss</t>
  </si>
  <si>
    <t>Unrealized gain or loss of long term investment</t>
  </si>
  <si>
    <t>Net income (loss) of current period</t>
  </si>
  <si>
    <t>Dividend</t>
  </si>
  <si>
    <t>Issued capital</t>
  </si>
  <si>
    <t>Unrealized gain or loss</t>
  </si>
  <si>
    <t>AUDITED CASH FLOW STATEMENT</t>
  </si>
  <si>
    <t>Cash flows from operating activities</t>
  </si>
  <si>
    <t xml:space="preserve">   Cash inflow </t>
  </si>
  <si>
    <t xml:space="preserve">      Cash sales and collections from customers</t>
  </si>
  <si>
    <t xml:space="preserve">      Cash from supplementary service and manufacturing</t>
  </si>
  <si>
    <t xml:space="preserve">      Insurance compensation</t>
  </si>
  <si>
    <t xml:space="preserve">      Other cash income</t>
  </si>
  <si>
    <t xml:space="preserve">   Cash outflow</t>
  </si>
  <si>
    <t xml:space="preserve">      Employees' salary payment</t>
  </si>
  <si>
    <t xml:space="preserve">      Social Security tax payment</t>
  </si>
  <si>
    <t xml:space="preserve">      Merchandise purchase</t>
  </si>
  <si>
    <t xml:space="preserve">      Cash paid for utility expenses</t>
  </si>
  <si>
    <t xml:space="preserve">      Fuel, petrol, transportation fee, spare part purchase</t>
  </si>
  <si>
    <t xml:space="preserve">      Other payments to suppliers</t>
  </si>
  <si>
    <t xml:space="preserve">      Paid interest</t>
  </si>
  <si>
    <t xml:space="preserve">      Paid tax</t>
  </si>
  <si>
    <t xml:space="preserve">      Paid insurance premuim</t>
  </si>
  <si>
    <t xml:space="preserve">     Other monetary expenses</t>
  </si>
  <si>
    <t>Net cash from operating activities</t>
  </si>
  <si>
    <t>Cash flows from investing activities</t>
  </si>
  <si>
    <t xml:space="preserve">      Cash from selling assets</t>
  </si>
  <si>
    <t xml:space="preserve">      Amount of money spent</t>
  </si>
  <si>
    <t xml:space="preserve">      Noncurrent asset acquisition</t>
  </si>
  <si>
    <t xml:space="preserve">      paid for the purchase of fixed assets</t>
  </si>
  <si>
    <t xml:space="preserve">      Investment purchase</t>
  </si>
  <si>
    <t xml:space="preserve">      Dividend/interest received</t>
  </si>
  <si>
    <t>Net cash from investing activities</t>
  </si>
  <si>
    <t>Cash flows from financing activities</t>
  </si>
  <si>
    <t xml:space="preserve">      Cash from stock issuance</t>
  </si>
  <si>
    <t xml:space="preserve">      Bank loan</t>
  </si>
  <si>
    <t xml:space="preserve">      Financial leasing payment</t>
  </si>
  <si>
    <t xml:space="preserve">      Loan payment</t>
  </si>
  <si>
    <t xml:space="preserve">      Funding from government</t>
  </si>
  <si>
    <t xml:space="preserve">      Donations </t>
  </si>
  <si>
    <t xml:space="preserve">      Current portion payment of long term liabilities </t>
  </si>
  <si>
    <t xml:space="preserve">      Stock reacquisition</t>
  </si>
  <si>
    <t xml:space="preserve">      Dividend paid in cash</t>
  </si>
  <si>
    <t xml:space="preserve">      Interest income</t>
  </si>
  <si>
    <t xml:space="preserve">      Gain or loss from forex </t>
  </si>
  <si>
    <t>Net cash from financing activities</t>
  </si>
  <si>
    <t>exchange rate differences</t>
  </si>
  <si>
    <t>Net cash movement</t>
  </si>
  <si>
    <t>Cash &amp; cash equivalent at the beginning of period</t>
  </si>
  <si>
    <t>Cash &amp; cash equivalent at the end of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</si>
</sst>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?"/>
    <numFmt numFmtId="166" formatCode="#,##0.0"/>
    <numFmt numFmtId="167" formatCode="[$-409]mmmm\ d\,\ yyyy;@"/>
    <numFmt numFmtId="168" formatCode="[$-409]dd\-mmm\-yy;@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u val="singleAccounting"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43" fontId="3" fillId="0" borderId="0" xfId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168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3" fontId="6" fillId="0" borderId="1" xfId="1" applyFont="1" applyBorder="1" applyAlignment="1">
      <alignment horizontal="left" vertical="center"/>
    </xf>
    <xf numFmtId="43" fontId="3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3" fontId="4" fillId="3" borderId="1" xfId="1" applyFont="1" applyFill="1" applyBorder="1" applyAlignment="1">
      <alignment horizontal="right" vertical="center"/>
    </xf>
    <xf numFmtId="43" fontId="3" fillId="0" borderId="0" xfId="1" applyFont="1" applyAlignment="1">
      <alignment vertical="center"/>
    </xf>
    <xf numFmtId="43" fontId="4" fillId="0" borderId="1" xfId="1" applyFont="1" applyBorder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8" fillId="3" borderId="1" xfId="1" applyFont="1" applyFill="1" applyBorder="1" applyAlignment="1">
      <alignment horizontal="right" vertical="center"/>
    </xf>
    <xf numFmtId="43" fontId="6" fillId="0" borderId="0" xfId="1" applyFont="1" applyAlignment="1">
      <alignment vertical="center"/>
    </xf>
    <xf numFmtId="43" fontId="3" fillId="0" borderId="0" xfId="1" applyFont="1"/>
    <xf numFmtId="43" fontId="3" fillId="0" borderId="0" xfId="1" applyFont="1" applyAlignment="1">
      <alignment horizontal="center" vertical="center"/>
    </xf>
    <xf numFmtId="167" fontId="3" fillId="0" borderId="0" xfId="0" applyNumberFormat="1" applyFont="1"/>
    <xf numFmtId="43" fontId="3" fillId="0" borderId="0" xfId="1" applyFont="1" applyAlignment="1">
      <alignment horizontal="center" vertical="center" wrapText="1"/>
    </xf>
    <xf numFmtId="2" fontId="3" fillId="0" borderId="0" xfId="0" applyNumberFormat="1" applyFont="1"/>
    <xf numFmtId="43" fontId="3" fillId="0" borderId="0" xfId="0" applyNumberFormat="1" applyFont="1"/>
    <xf numFmtId="43" fontId="6" fillId="0" borderId="0" xfId="1" applyFont="1" applyAlignment="1">
      <alignment horizontal="left" vertical="center"/>
    </xf>
    <xf numFmtId="43" fontId="3" fillId="0" borderId="1" xfId="1" applyFont="1" applyBorder="1"/>
    <xf numFmtId="43" fontId="10" fillId="0" borderId="1" xfId="1" applyFont="1" applyBorder="1" applyAlignment="1">
      <alignment horizontal="left" vertical="center"/>
    </xf>
    <xf numFmtId="43" fontId="10" fillId="0" borderId="1" xfId="1" applyFont="1" applyBorder="1" applyAlignment="1">
      <alignment horizontal="right" vertical="center"/>
    </xf>
    <xf numFmtId="43" fontId="6" fillId="0" borderId="1" xfId="1" applyFont="1" applyBorder="1" applyAlignment="1">
      <alignment horizontal="right" vertical="center"/>
    </xf>
    <xf numFmtId="0" fontId="3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43" fontId="10" fillId="3" borderId="1" xfId="1" applyFont="1" applyFill="1" applyBorder="1" applyAlignment="1">
      <alignment horizontal="right" vertical="center"/>
    </xf>
    <xf numFmtId="43" fontId="4" fillId="3" borderId="1" xfId="1" applyFont="1" applyFill="1" applyBorder="1"/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right" vertical="center"/>
    </xf>
    <xf numFmtId="43" fontId="6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43" fontId="4" fillId="3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166" fontId="3" fillId="0" borderId="0" xfId="0" applyNumberFormat="1" applyFont="1"/>
    <xf numFmtId="4" fontId="3" fillId="0" borderId="0" xfId="0" applyNumberFormat="1" applyFont="1"/>
    <xf numFmtId="43" fontId="6" fillId="0" borderId="1" xfId="1" applyFont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43" fontId="3" fillId="3" borderId="1" xfId="1" applyFont="1" applyFill="1" applyBorder="1"/>
    <xf numFmtId="43" fontId="10" fillId="3" borderId="1" xfId="1" applyFont="1" applyFill="1" applyBorder="1" applyAlignment="1">
      <alignment horizontal="left" vertical="center"/>
    </xf>
    <xf numFmtId="43" fontId="6" fillId="3" borderId="1" xfId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164" fontId="10" fillId="0" borderId="1" xfId="1" applyNumberFormat="1" applyFont="1" applyBorder="1" applyAlignment="1">
      <alignment horizontal="right" vertical="center"/>
    </xf>
    <xf numFmtId="165" fontId="10" fillId="0" borderId="1" xfId="1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2" fontId="10" fillId="0" borderId="1" xfId="1" applyNumberFormat="1" applyFont="1" applyBorder="1" applyAlignment="1">
      <alignment horizontal="right" vertical="center"/>
    </xf>
    <xf numFmtId="165" fontId="10" fillId="3" borderId="1" xfId="1" applyNumberFormat="1" applyFont="1" applyFill="1" applyBorder="1" applyAlignment="1">
      <alignment horizontal="right" vertical="center"/>
    </xf>
    <xf numFmtId="164" fontId="10" fillId="3" borderId="1" xfId="1" applyNumberFormat="1" applyFont="1" applyFill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43" fontId="6" fillId="0" borderId="0" xfId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3" fontId="5" fillId="0" borderId="0" xfId="1" applyFont="1" applyAlignment="1">
      <alignment horizontal="right" vertical="center"/>
    </xf>
    <xf numFmtId="165" fontId="6" fillId="3" borderId="1" xfId="1" applyNumberFormat="1" applyFont="1" applyFill="1" applyBorder="1" applyAlignment="1">
      <alignment horizontal="right" vertical="center"/>
    </xf>
    <xf numFmtId="2" fontId="6" fillId="0" borderId="1" xfId="1" applyNumberFormat="1" applyFont="1" applyBorder="1" applyAlignment="1">
      <alignment horizontal="right" vertical="center"/>
    </xf>
    <xf numFmtId="165" fontId="6" fillId="0" borderId="1" xfId="1" applyNumberFormat="1" applyFont="1" applyBorder="1" applyAlignment="1">
      <alignment horizontal="right" vertical="center"/>
    </xf>
    <xf numFmtId="164" fontId="6" fillId="3" borderId="1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3" borderId="1" xfId="1" applyFont="1" applyFill="1" applyBorder="1" applyAlignment="1">
      <alignment horizontal="center" vertical="center"/>
    </xf>
    <xf numFmtId="167" fontId="3" fillId="0" borderId="0" xfId="0" applyNumberFormat="1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43" fontId="10" fillId="0" borderId="1" xfId="1" applyFont="1" applyBorder="1" applyAlignment="1">
      <alignment horizontal="left" vertical="center"/>
    </xf>
    <xf numFmtId="0" fontId="4" fillId="3" borderId="1" xfId="0" applyFont="1" applyFill="1" applyBorder="1" applyAlignment="1">
      <alignment wrapText="1"/>
    </xf>
    <xf numFmtId="43" fontId="3" fillId="0" borderId="0" xfId="1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right" vertical="center" wrapText="1"/>
    </xf>
    <xf numFmtId="43" fontId="3" fillId="3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7" fontId="3" fillId="0" borderId="0" xfId="0" applyNumberFormat="1" applyFont="1" applyAlignment="1">
      <alignment horizontal="left"/>
    </xf>
    <xf numFmtId="43" fontId="6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right"/>
    </xf>
    <xf numFmtId="0" fontId="5" fillId="0" borderId="1" xfId="0" applyFont="1" applyBorder="1" applyAlignment="1">
      <alignment wrapText="1"/>
    </xf>
    <xf numFmtId="43" fontId="5" fillId="0" borderId="0" xfId="1" applyFont="1" applyAlignment="1">
      <alignment horizontal="left" vertical="center"/>
    </xf>
    <xf numFmtId="167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1</xdr:col>
      <xdr:colOff>9525</xdr:colOff>
      <xdr:row>19</xdr:row>
      <xdr:rowOff>9525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>
          <a:spLocks noChangeShapeType="1"/>
        </xdr:cNvSpPr>
      </xdr:nvSpPr>
      <xdr:spPr bwMode="auto">
        <a:xfrm flipH="1" flipV="1">
          <a:off x="342900" y="3771900"/>
          <a:ext cx="0" cy="190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>
          <a:spLocks noChangeShapeType="1"/>
        </xdr:cNvSpPr>
      </xdr:nvSpPr>
      <xdr:spPr bwMode="auto">
        <a:xfrm flipH="1" flipV="1">
          <a:off x="4714875" y="990600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152400</xdr:rowOff>
    </xdr:from>
    <xdr:to>
      <xdr:col>4</xdr:col>
      <xdr:colOff>0</xdr:colOff>
      <xdr:row>6</xdr:row>
      <xdr:rowOff>0</xdr:rowOff>
    </xdr:to>
    <xdr:sp macro="" textlink="">
      <xdr:nvSpPr>
        <xdr:cNvPr id="4099" name="Line 3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>
          <a:spLocks noChangeShapeType="1"/>
        </xdr:cNvSpPr>
      </xdr:nvSpPr>
      <xdr:spPr bwMode="auto">
        <a:xfrm flipH="1" flipV="1">
          <a:off x="5534025" y="981075"/>
          <a:ext cx="0" cy="809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4714875" y="1019175"/>
          <a:ext cx="0" cy="7620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152400</xdr:rowOff>
    </xdr:from>
    <xdr:to>
      <xdr:col>4</xdr:col>
      <xdr:colOff>0</xdr:colOff>
      <xdr:row>6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55340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4714875" y="1019175"/>
          <a:ext cx="0" cy="7620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152400</xdr:rowOff>
    </xdr:from>
    <xdr:to>
      <xdr:col>4</xdr:col>
      <xdr:colOff>0</xdr:colOff>
      <xdr:row>6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 flipH="1" flipV="1">
          <a:off x="55340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18</xdr:row>
      <xdr:rowOff>0</xdr:rowOff>
    </xdr:from>
    <xdr:to>
      <xdr:col>1</xdr:col>
      <xdr:colOff>9525</xdr:colOff>
      <xdr:row>19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342900" y="4048125"/>
          <a:ext cx="0" cy="190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18</xdr:row>
      <xdr:rowOff>0</xdr:rowOff>
    </xdr:from>
    <xdr:to>
      <xdr:col>1</xdr:col>
      <xdr:colOff>9525</xdr:colOff>
      <xdr:row>19</xdr:row>
      <xdr:rowOff>9525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 flipH="1" flipV="1">
          <a:off x="342900" y="4048125"/>
          <a:ext cx="0" cy="190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5"/>
  <sheetViews>
    <sheetView topLeftCell="A46" workbookViewId="0">
      <selection activeCell="D72" sqref="D72"/>
    </sheetView>
  </sheetViews>
  <sheetFormatPr defaultRowHeight="15" x14ac:dyDescent="0.2"/>
  <cols>
    <col min="1" max="1" width="10.7109375" style="65" customWidth="1"/>
    <col min="2" max="2" width="44.42578125" style="16" customWidth="1"/>
    <col min="3" max="3" width="19.85546875" style="16" bestFit="1" customWidth="1"/>
    <col min="4" max="4" width="20.85546875" style="16" customWidth="1"/>
    <col min="5" max="16384" width="9.140625" style="16"/>
  </cols>
  <sheetData>
    <row r="1" spans="1:12" x14ac:dyDescent="0.2">
      <c r="A1" s="3"/>
      <c r="B1" s="2"/>
      <c r="C1" s="2"/>
      <c r="D1" s="3" t="s">
        <v>0</v>
      </c>
    </row>
    <row r="2" spans="1:12" x14ac:dyDescent="0.2">
      <c r="A2" s="3"/>
      <c r="B2" s="2"/>
      <c r="C2" s="2"/>
      <c r="D2" s="3"/>
    </row>
    <row r="3" spans="1:12" x14ac:dyDescent="0.2">
      <c r="A3" s="85" t="s">
        <v>1</v>
      </c>
      <c r="B3" s="85"/>
      <c r="C3" s="85"/>
      <c r="D3" s="85"/>
    </row>
    <row r="4" spans="1:12" x14ac:dyDescent="0.2">
      <c r="A4" s="86"/>
      <c r="B4" s="86"/>
      <c r="C4" s="88">
        <v>45657</v>
      </c>
      <c r="D4" s="88"/>
    </row>
    <row r="5" spans="1:12" x14ac:dyDescent="0.25">
      <c r="B5" s="44"/>
      <c r="C5" s="45"/>
      <c r="D5" s="1" t="s">
        <v>2</v>
      </c>
    </row>
    <row r="6" spans="1:12" ht="15" customHeight="1" x14ac:dyDescent="0.2">
      <c r="A6" s="89" t="s">
        <v>3</v>
      </c>
      <c r="B6" s="90" t="s">
        <v>4</v>
      </c>
      <c r="C6" s="87" t="s">
        <v>5</v>
      </c>
      <c r="D6" s="87"/>
    </row>
    <row r="7" spans="1:12" x14ac:dyDescent="0.2">
      <c r="A7" s="89"/>
      <c r="B7" s="91"/>
      <c r="C7" s="9">
        <v>45292</v>
      </c>
      <c r="D7" s="9">
        <v>45657</v>
      </c>
    </row>
    <row r="8" spans="1:12" ht="15" customHeight="1" x14ac:dyDescent="0.2">
      <c r="A8" s="66">
        <v>1</v>
      </c>
      <c r="B8" s="10" t="s">
        <v>6</v>
      </c>
      <c r="C8" s="25"/>
      <c r="D8" s="25"/>
    </row>
    <row r="9" spans="1:12" ht="15" customHeight="1" x14ac:dyDescent="0.2">
      <c r="A9" s="66">
        <v>1.1000000000000001</v>
      </c>
      <c r="B9" s="10" t="s">
        <v>7</v>
      </c>
      <c r="C9" s="25"/>
      <c r="D9" s="25"/>
    </row>
    <row r="10" spans="1:12" ht="15" customHeight="1" x14ac:dyDescent="0.2">
      <c r="A10" s="67" t="s">
        <v>8</v>
      </c>
      <c r="B10" s="11" t="s">
        <v>9</v>
      </c>
      <c r="C10" s="26" t="s">
        <v>10</v>
      </c>
      <c r="D10" s="26">
        <v>9747235665.6000004</v>
      </c>
    </row>
    <row r="11" spans="1:12" ht="15" customHeight="1" x14ac:dyDescent="0.2">
      <c r="A11" s="67" t="s">
        <v>11</v>
      </c>
      <c r="B11" s="11" t="s">
        <v>12</v>
      </c>
      <c r="C11" s="26"/>
      <c r="D11" s="26"/>
    </row>
    <row r="12" spans="1:12" ht="15" customHeight="1" x14ac:dyDescent="0.2">
      <c r="A12" s="67" t="s">
        <v>13</v>
      </c>
      <c r="B12" s="11" t="s">
        <v>14</v>
      </c>
      <c r="C12" s="26"/>
      <c r="D12" s="26"/>
    </row>
    <row r="13" spans="1:12" ht="15" customHeight="1" x14ac:dyDescent="0.2">
      <c r="A13" s="67" t="s">
        <v>15</v>
      </c>
      <c r="B13" s="11" t="s">
        <v>16</v>
      </c>
      <c r="C13" s="26" t="s">
        <v>17</v>
      </c>
      <c r="D13" s="26">
        <v>5487178266.8599997</v>
      </c>
    </row>
    <row r="14" spans="1:12" ht="15" customHeight="1" x14ac:dyDescent="0.2">
      <c r="A14" s="67" t="s">
        <v>18</v>
      </c>
      <c r="B14" s="11" t="s">
        <v>19</v>
      </c>
      <c r="C14" s="26" t="s">
        <v>20</v>
      </c>
      <c r="D14" s="26">
        <v>36704950.479999997</v>
      </c>
    </row>
    <row r="15" spans="1:12" ht="15" customHeight="1" x14ac:dyDescent="0.2">
      <c r="A15" s="67" t="s">
        <v>21</v>
      </c>
      <c r="B15" s="11" t="s">
        <v>22</v>
      </c>
      <c r="C15" s="26"/>
      <c r="D15" s="26"/>
      <c r="L15" s="24"/>
    </row>
    <row r="16" spans="1:12" ht="15" customHeight="1" x14ac:dyDescent="0.2">
      <c r="A16" s="67" t="s">
        <v>23</v>
      </c>
      <c r="B16" s="11" t="s">
        <v>24</v>
      </c>
      <c r="C16" s="26" t="s">
        <v>25</v>
      </c>
      <c r="D16" s="26">
        <v>322059493.57999998</v>
      </c>
    </row>
    <row r="17" spans="1:4" ht="15" customHeight="1" x14ac:dyDescent="0.2">
      <c r="A17" s="67" t="s">
        <v>26</v>
      </c>
      <c r="B17" s="11" t="s">
        <v>27</v>
      </c>
      <c r="C17" s="26"/>
      <c r="D17" s="26"/>
    </row>
    <row r="18" spans="1:4" ht="15" customHeight="1" x14ac:dyDescent="0.2">
      <c r="A18" s="67" t="s">
        <v>28</v>
      </c>
      <c r="B18" s="10" t="s">
        <v>29</v>
      </c>
      <c r="C18" s="26" t="s">
        <v>30</v>
      </c>
      <c r="D18" s="26">
        <v>4417731167.5600004</v>
      </c>
    </row>
    <row r="19" spans="1:4" ht="15" customHeight="1" x14ac:dyDescent="0.2">
      <c r="A19" s="67" t="s">
        <v>31</v>
      </c>
      <c r="B19" s="11" t="s">
        <v>32</v>
      </c>
      <c r="C19" s="26"/>
      <c r="D19" s="26"/>
    </row>
    <row r="20" spans="1:4" ht="15" customHeight="1" x14ac:dyDescent="0.2">
      <c r="A20" s="67" t="s">
        <v>33</v>
      </c>
      <c r="B20" s="11" t="s">
        <v>34</v>
      </c>
      <c r="C20" s="26" t="s">
        <v>35</v>
      </c>
      <c r="D20" s="26">
        <v>5529320145.79</v>
      </c>
    </row>
    <row r="21" spans="1:4" ht="15" customHeight="1" x14ac:dyDescent="0.2">
      <c r="A21" s="67" t="s">
        <v>36</v>
      </c>
      <c r="B21" s="11" t="s">
        <v>37</v>
      </c>
      <c r="C21" s="26"/>
      <c r="D21" s="26"/>
    </row>
    <row r="22" spans="1:4" ht="15" customHeight="1" x14ac:dyDescent="0.2">
      <c r="A22" s="68" t="s">
        <v>38</v>
      </c>
      <c r="B22" s="12" t="s">
        <v>39</v>
      </c>
      <c r="C22" s="23" t="s">
        <v>40</v>
      </c>
      <c r="D22" s="23">
        <f>SUM(D10:D21)</f>
        <v>25540229689.869999</v>
      </c>
    </row>
    <row r="23" spans="1:4" ht="15" customHeight="1" x14ac:dyDescent="0.2">
      <c r="A23" s="66">
        <v>1.2</v>
      </c>
      <c r="B23" s="10" t="s">
        <v>41</v>
      </c>
      <c r="C23" s="26"/>
      <c r="D23" s="26"/>
    </row>
    <row r="24" spans="1:4" ht="15" customHeight="1" x14ac:dyDescent="0.2">
      <c r="A24" s="67" t="s">
        <v>42</v>
      </c>
      <c r="B24" s="13" t="s">
        <v>43</v>
      </c>
      <c r="C24" s="26" t="s">
        <v>44</v>
      </c>
      <c r="D24" s="26">
        <v>9441368255.4899998</v>
      </c>
    </row>
    <row r="25" spans="1:4" ht="15" customHeight="1" x14ac:dyDescent="0.2">
      <c r="A25" s="67" t="s">
        <v>45</v>
      </c>
      <c r="B25" s="11" t="s">
        <v>46</v>
      </c>
      <c r="C25" s="26"/>
      <c r="D25" s="26"/>
    </row>
    <row r="26" spans="1:4" ht="15" customHeight="1" x14ac:dyDescent="0.2">
      <c r="A26" s="67" t="s">
        <v>47</v>
      </c>
      <c r="B26" s="11" t="s">
        <v>48</v>
      </c>
      <c r="C26" s="26"/>
      <c r="D26" s="26"/>
    </row>
    <row r="27" spans="1:4" ht="15" customHeight="1" x14ac:dyDescent="0.2">
      <c r="A27" s="67" t="s">
        <v>49</v>
      </c>
      <c r="B27" s="11" t="s">
        <v>46</v>
      </c>
      <c r="C27" s="26"/>
      <c r="D27" s="26"/>
    </row>
    <row r="28" spans="1:4" ht="15" customHeight="1" x14ac:dyDescent="0.2">
      <c r="A28" s="67" t="s">
        <v>50</v>
      </c>
      <c r="B28" s="13" t="s">
        <v>51</v>
      </c>
      <c r="C28" s="26"/>
      <c r="D28" s="26"/>
    </row>
    <row r="29" spans="1:4" ht="15" customHeight="1" x14ac:dyDescent="0.2">
      <c r="A29" s="67" t="s">
        <v>52</v>
      </c>
      <c r="B29" s="11" t="s">
        <v>53</v>
      </c>
      <c r="C29" s="26"/>
      <c r="D29" s="26"/>
    </row>
    <row r="30" spans="1:4" ht="15" customHeight="1" x14ac:dyDescent="0.2">
      <c r="A30" s="67" t="s">
        <v>54</v>
      </c>
      <c r="B30" s="13" t="s">
        <v>55</v>
      </c>
      <c r="C30" s="26" t="s">
        <v>56</v>
      </c>
      <c r="D30" s="26">
        <v>2047471887.52</v>
      </c>
    </row>
    <row r="31" spans="1:4" ht="15" customHeight="1" x14ac:dyDescent="0.2">
      <c r="A31" s="67" t="s">
        <v>57</v>
      </c>
      <c r="B31" s="11" t="s">
        <v>46</v>
      </c>
      <c r="C31" s="26"/>
      <c r="D31" s="26"/>
    </row>
    <row r="32" spans="1:4" ht="15" customHeight="1" x14ac:dyDescent="0.2">
      <c r="A32" s="67" t="s">
        <v>58</v>
      </c>
      <c r="B32" s="13" t="s">
        <v>59</v>
      </c>
      <c r="C32" s="26">
        <v>500000</v>
      </c>
      <c r="D32" s="26">
        <v>500000</v>
      </c>
    </row>
    <row r="33" spans="1:5" ht="15" customHeight="1" x14ac:dyDescent="0.2">
      <c r="A33" s="67" t="s">
        <v>60</v>
      </c>
      <c r="B33" s="13" t="s">
        <v>61</v>
      </c>
      <c r="C33" s="26"/>
      <c r="D33" s="26"/>
    </row>
    <row r="34" spans="1:5" ht="15" customHeight="1" x14ac:dyDescent="0.2">
      <c r="A34" s="67" t="s">
        <v>62</v>
      </c>
      <c r="B34" s="17" t="s">
        <v>63</v>
      </c>
      <c r="C34" s="26"/>
      <c r="D34" s="26"/>
      <c r="E34" s="18"/>
    </row>
    <row r="35" spans="1:5" ht="15" customHeight="1" x14ac:dyDescent="0.2">
      <c r="A35" s="69" t="s">
        <v>45</v>
      </c>
      <c r="B35" s="12" t="s">
        <v>64</v>
      </c>
      <c r="C35" s="23">
        <v>10805095264.299999</v>
      </c>
      <c r="D35" s="23">
        <f>SUM(D24:D34)</f>
        <v>11489340143.01</v>
      </c>
    </row>
    <row r="36" spans="1:5" ht="15" customHeight="1" x14ac:dyDescent="0.2">
      <c r="A36" s="69">
        <v>1.3</v>
      </c>
      <c r="B36" s="21" t="s">
        <v>65</v>
      </c>
      <c r="C36" s="27">
        <f>+C22+C35</f>
        <v>38377058194.509995</v>
      </c>
      <c r="D36" s="27">
        <f>+D22+D35</f>
        <v>37029569832.879997</v>
      </c>
    </row>
    <row r="37" spans="1:5" ht="15" customHeight="1" x14ac:dyDescent="0.2">
      <c r="A37" s="66">
        <v>2</v>
      </c>
      <c r="B37" s="15" t="s">
        <v>66</v>
      </c>
      <c r="C37" s="26"/>
      <c r="D37" s="26"/>
    </row>
    <row r="38" spans="1:5" ht="15" customHeight="1" x14ac:dyDescent="0.2">
      <c r="A38" s="66">
        <v>2.1</v>
      </c>
      <c r="B38" s="15" t="s">
        <v>67</v>
      </c>
      <c r="C38" s="26"/>
      <c r="D38" s="26"/>
    </row>
    <row r="39" spans="1:5" ht="15" customHeight="1" x14ac:dyDescent="0.2">
      <c r="A39" s="66" t="s">
        <v>68</v>
      </c>
      <c r="B39" s="14" t="s">
        <v>69</v>
      </c>
      <c r="C39" s="26"/>
      <c r="D39" s="26"/>
    </row>
    <row r="40" spans="1:5" ht="15" customHeight="1" x14ac:dyDescent="0.2">
      <c r="A40" s="67" t="s">
        <v>70</v>
      </c>
      <c r="B40" s="13" t="s">
        <v>71</v>
      </c>
      <c r="C40" s="26">
        <v>10459357649.33</v>
      </c>
      <c r="D40" s="26">
        <v>9241178117.7600002</v>
      </c>
    </row>
    <row r="41" spans="1:5" ht="15" customHeight="1" x14ac:dyDescent="0.2">
      <c r="A41" s="67" t="s">
        <v>72</v>
      </c>
      <c r="B41" s="13" t="s">
        <v>73</v>
      </c>
      <c r="C41" s="26">
        <v>230582579.90000001</v>
      </c>
      <c r="D41" s="26">
        <v>313398175.31</v>
      </c>
    </row>
    <row r="42" spans="1:5" ht="15" customHeight="1" x14ac:dyDescent="0.2">
      <c r="A42" s="67" t="s">
        <v>74</v>
      </c>
      <c r="B42" s="13" t="s">
        <v>75</v>
      </c>
      <c r="C42" s="26">
        <v>134928454.27000001</v>
      </c>
      <c r="D42" s="26">
        <v>14531702.640000001</v>
      </c>
    </row>
    <row r="43" spans="1:5" ht="15" customHeight="1" x14ac:dyDescent="0.2">
      <c r="A43" s="67" t="s">
        <v>76</v>
      </c>
      <c r="B43" s="13" t="s">
        <v>77</v>
      </c>
      <c r="C43" s="26">
        <v>917222935.67999995</v>
      </c>
      <c r="D43" s="26">
        <v>903683527.95000005</v>
      </c>
    </row>
    <row r="44" spans="1:5" ht="15" customHeight="1" x14ac:dyDescent="0.2">
      <c r="A44" s="67" t="s">
        <v>78</v>
      </c>
      <c r="B44" s="13" t="s">
        <v>79</v>
      </c>
      <c r="C44" s="26"/>
      <c r="D44" s="26"/>
    </row>
    <row r="45" spans="1:5" ht="15" customHeight="1" x14ac:dyDescent="0.2">
      <c r="A45" s="67" t="s">
        <v>80</v>
      </c>
      <c r="B45" s="13" t="s">
        <v>81</v>
      </c>
      <c r="C45" s="26">
        <v>14161569.880000001</v>
      </c>
      <c r="D45" s="26">
        <v>9467299.7599999998</v>
      </c>
    </row>
    <row r="46" spans="1:5" ht="15" customHeight="1" x14ac:dyDescent="0.2">
      <c r="A46" s="67" t="s">
        <v>82</v>
      </c>
      <c r="B46" s="13" t="s">
        <v>83</v>
      </c>
      <c r="C46" s="26"/>
      <c r="D46" s="26"/>
    </row>
    <row r="47" spans="1:5" ht="15" customHeight="1" x14ac:dyDescent="0.2">
      <c r="A47" s="67" t="s">
        <v>84</v>
      </c>
      <c r="B47" s="13" t="s">
        <v>85</v>
      </c>
      <c r="C47" s="26"/>
      <c r="D47" s="26"/>
    </row>
    <row r="48" spans="1:5" ht="15" customHeight="1" x14ac:dyDescent="0.2">
      <c r="A48" s="67" t="s">
        <v>86</v>
      </c>
      <c r="B48" s="13" t="s">
        <v>87</v>
      </c>
      <c r="C48" s="26">
        <v>473428527.19</v>
      </c>
      <c r="D48" s="26">
        <v>922645541.03999996</v>
      </c>
    </row>
    <row r="49" spans="1:4" ht="15" customHeight="1" x14ac:dyDescent="0.2">
      <c r="A49" s="67" t="s">
        <v>88</v>
      </c>
      <c r="B49" s="13" t="s">
        <v>89</v>
      </c>
      <c r="C49" s="26"/>
      <c r="D49" s="26"/>
    </row>
    <row r="50" spans="1:4" ht="15" customHeight="1" x14ac:dyDescent="0.2">
      <c r="A50" s="67" t="s">
        <v>90</v>
      </c>
      <c r="B50" s="11"/>
      <c r="C50" s="26"/>
      <c r="D50" s="26"/>
    </row>
    <row r="51" spans="1:4" ht="15" customHeight="1" x14ac:dyDescent="0.2">
      <c r="A51" s="69" t="s">
        <v>91</v>
      </c>
      <c r="B51" s="20" t="s">
        <v>92</v>
      </c>
      <c r="C51" s="23">
        <f>+SUM(C40:C50)</f>
        <v>12229681716.25</v>
      </c>
      <c r="D51" s="23">
        <f>SUM(D40:D48)</f>
        <v>11404904364.459999</v>
      </c>
    </row>
    <row r="52" spans="1:4" ht="15" customHeight="1" x14ac:dyDescent="0.2">
      <c r="A52" s="69" t="s">
        <v>93</v>
      </c>
      <c r="B52" s="22" t="s">
        <v>94</v>
      </c>
      <c r="C52" s="23">
        <f>C40+C42+C48+C43+C45+C41</f>
        <v>12229681716.25</v>
      </c>
      <c r="D52" s="23">
        <f>D40+D42+D48+D43+D45+D41</f>
        <v>11404904364.459999</v>
      </c>
    </row>
    <row r="53" spans="1:4" ht="15" customHeight="1" x14ac:dyDescent="0.2">
      <c r="A53" s="67" t="s">
        <v>95</v>
      </c>
      <c r="B53" s="11" t="s">
        <v>96</v>
      </c>
      <c r="C53" s="26"/>
      <c r="D53" s="26"/>
    </row>
    <row r="54" spans="1:4" ht="15" customHeight="1" x14ac:dyDescent="0.2">
      <c r="A54" s="67" t="s">
        <v>97</v>
      </c>
      <c r="B54" s="11" t="s">
        <v>98</v>
      </c>
      <c r="C54" s="26"/>
      <c r="D54" s="26"/>
    </row>
    <row r="55" spans="1:4" ht="15" customHeight="1" x14ac:dyDescent="0.2">
      <c r="A55" s="67" t="s">
        <v>99</v>
      </c>
      <c r="B55" s="11" t="s">
        <v>100</v>
      </c>
      <c r="C55" s="26"/>
      <c r="D55" s="26"/>
    </row>
    <row r="56" spans="1:4" ht="15" customHeight="1" x14ac:dyDescent="0.2">
      <c r="A56" s="67" t="s">
        <v>101</v>
      </c>
      <c r="B56" s="13" t="s">
        <v>87</v>
      </c>
      <c r="C56" s="26"/>
      <c r="D56" s="26"/>
    </row>
    <row r="57" spans="1:4" ht="15" customHeight="1" x14ac:dyDescent="0.2">
      <c r="A57" s="67" t="s">
        <v>102</v>
      </c>
      <c r="B57" s="11" t="s">
        <v>103</v>
      </c>
      <c r="C57" s="26"/>
      <c r="D57" s="26"/>
    </row>
    <row r="58" spans="1:4" ht="15" customHeight="1" x14ac:dyDescent="0.2">
      <c r="A58" s="67" t="s">
        <v>104</v>
      </c>
      <c r="B58" s="13"/>
      <c r="C58" s="26"/>
      <c r="D58" s="26"/>
    </row>
    <row r="59" spans="1:4" ht="15" customHeight="1" x14ac:dyDescent="0.2">
      <c r="A59" s="66" t="s">
        <v>91</v>
      </c>
      <c r="B59" s="14" t="s">
        <v>105</v>
      </c>
      <c r="C59" s="26">
        <f>+SUM(C53:C58)</f>
        <v>0</v>
      </c>
      <c r="D59" s="26">
        <f>+SUM(D53:D58)</f>
        <v>0</v>
      </c>
    </row>
    <row r="60" spans="1:4" ht="15" customHeight="1" x14ac:dyDescent="0.2">
      <c r="A60" s="69" t="s">
        <v>106</v>
      </c>
      <c r="B60" s="12" t="s">
        <v>107</v>
      </c>
      <c r="C60" s="23">
        <f>+C51+C59</f>
        <v>12229681716.25</v>
      </c>
      <c r="D60" s="23">
        <f>+D51+D59</f>
        <v>11404904364.459999</v>
      </c>
    </row>
    <row r="61" spans="1:4" ht="15" customHeight="1" x14ac:dyDescent="0.2">
      <c r="A61" s="66">
        <v>2.2999999999999998</v>
      </c>
      <c r="B61" s="14" t="s">
        <v>108</v>
      </c>
      <c r="C61" s="26"/>
      <c r="D61" s="26"/>
    </row>
    <row r="62" spans="1:4" ht="15" customHeight="1" x14ac:dyDescent="0.2">
      <c r="A62" s="67" t="s">
        <v>109</v>
      </c>
      <c r="B62" s="13" t="s">
        <v>110</v>
      </c>
      <c r="C62" s="26" t="s">
        <v>111</v>
      </c>
      <c r="D62" s="26" t="s">
        <v>111</v>
      </c>
    </row>
    <row r="63" spans="1:4" ht="15" customHeight="1" x14ac:dyDescent="0.2">
      <c r="A63" s="67" t="s">
        <v>112</v>
      </c>
      <c r="B63" s="13" t="s">
        <v>113</v>
      </c>
      <c r="C63" s="26" t="s">
        <v>114</v>
      </c>
      <c r="D63" s="26" t="s">
        <v>114</v>
      </c>
    </row>
    <row r="64" spans="1:4" ht="15" customHeight="1" x14ac:dyDescent="0.2">
      <c r="A64" s="67" t="s">
        <v>115</v>
      </c>
      <c r="B64" s="13" t="s">
        <v>116</v>
      </c>
      <c r="C64" s="26"/>
      <c r="D64" s="26"/>
    </row>
    <row r="65" spans="1:4" ht="15" customHeight="1" x14ac:dyDescent="0.2">
      <c r="A65" s="67" t="s">
        <v>117</v>
      </c>
      <c r="B65" s="14" t="s">
        <v>118</v>
      </c>
      <c r="C65" s="26"/>
      <c r="D65" s="26"/>
    </row>
    <row r="66" spans="1:4" ht="15" customHeight="1" x14ac:dyDescent="0.2">
      <c r="A66" s="67" t="s">
        <v>119</v>
      </c>
      <c r="B66" s="13" t="s">
        <v>120</v>
      </c>
      <c r="C66" s="26" t="s">
        <v>121</v>
      </c>
      <c r="D66" s="26" t="s">
        <v>121</v>
      </c>
    </row>
    <row r="67" spans="1:4" ht="15" customHeight="1" x14ac:dyDescent="0.2">
      <c r="A67" s="67" t="s">
        <v>122</v>
      </c>
      <c r="B67" s="11" t="s">
        <v>123</v>
      </c>
      <c r="C67" s="26" t="s">
        <v>124</v>
      </c>
      <c r="D67" s="26" t="s">
        <v>124</v>
      </c>
    </row>
    <row r="68" spans="1:4" ht="15" customHeight="1" x14ac:dyDescent="0.2">
      <c r="A68" s="67" t="s">
        <v>125</v>
      </c>
      <c r="B68" s="13" t="s">
        <v>126</v>
      </c>
      <c r="C68" s="26" t="s">
        <v>127</v>
      </c>
      <c r="D68" s="26" t="s">
        <v>127</v>
      </c>
    </row>
    <row r="69" spans="1:4" ht="15" customHeight="1" x14ac:dyDescent="0.2">
      <c r="A69" s="67" t="s">
        <v>128</v>
      </c>
      <c r="B69" s="13" t="s">
        <v>129</v>
      </c>
      <c r="C69" s="26" t="s">
        <v>130</v>
      </c>
      <c r="D69" s="26">
        <v>6033511651.5900002</v>
      </c>
    </row>
    <row r="70" spans="1:4" ht="15" customHeight="1" x14ac:dyDescent="0.2">
      <c r="A70" s="67" t="s">
        <v>131</v>
      </c>
      <c r="B70" s="11" t="s">
        <v>132</v>
      </c>
      <c r="C70" s="26"/>
      <c r="D70" s="26"/>
    </row>
    <row r="71" spans="1:4" ht="15" customHeight="1" x14ac:dyDescent="0.2">
      <c r="A71" s="67" t="s">
        <v>133</v>
      </c>
      <c r="B71" s="13" t="s">
        <v>134</v>
      </c>
      <c r="C71" s="26"/>
      <c r="D71" s="26"/>
    </row>
    <row r="72" spans="1:4" ht="15" customHeight="1" x14ac:dyDescent="0.2">
      <c r="A72" s="69" t="s">
        <v>135</v>
      </c>
      <c r="B72" s="21" t="s">
        <v>136</v>
      </c>
      <c r="C72" s="23" t="s">
        <v>137</v>
      </c>
      <c r="D72" s="23">
        <v>25624665468.419998</v>
      </c>
    </row>
    <row r="73" spans="1:4" ht="15" customHeight="1" x14ac:dyDescent="0.2">
      <c r="A73" s="67">
        <v>2.4</v>
      </c>
      <c r="B73" s="15" t="s">
        <v>138</v>
      </c>
      <c r="C73" s="26"/>
      <c r="D73" s="26"/>
    </row>
    <row r="74" spans="1:4" ht="15" customHeight="1" x14ac:dyDescent="0.2">
      <c r="A74" s="69" t="s">
        <v>139</v>
      </c>
      <c r="B74" s="19" t="s">
        <v>140</v>
      </c>
      <c r="C74" s="23" t="s">
        <v>141</v>
      </c>
      <c r="D74" s="23">
        <f>D60+D72</f>
        <v>37029569832.879997</v>
      </c>
    </row>
    <row r="75" spans="1:4" x14ac:dyDescent="0.2">
      <c r="C75" s="18">
        <f>+C36-C74</f>
        <v>0</v>
      </c>
      <c r="D75" s="24">
        <f>+D36-D74</f>
        <v>0</v>
      </c>
    </row>
  </sheetData>
  <mergeCells count="6">
    <mergeCell ref="A3:D3"/>
    <mergeCell ref="A4:B4"/>
    <mergeCell ref="C6:D6"/>
    <mergeCell ref="C4:D4"/>
    <mergeCell ref="A6:A7"/>
    <mergeCell ref="B6:B7"/>
  </mergeCells>
  <phoneticPr fontId="2" type="noConversion"/>
  <printOptions horizontalCentered="1"/>
  <pageMargins left="0.70866141732283472" right="0" top="0.98425196850393704" bottom="0" header="0.51181102362204722" footer="0.51181102362204722"/>
  <pageSetup paperSize="9" orientation="portrait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7"/>
  <sheetViews>
    <sheetView topLeftCell="A25" workbookViewId="0">
      <selection activeCell="E47" sqref="E47"/>
    </sheetView>
  </sheetViews>
  <sheetFormatPr defaultRowHeight="15" x14ac:dyDescent="0.25"/>
  <cols>
    <col min="1" max="1" width="9.140625" style="78"/>
    <col min="2" max="2" width="4" style="4" customWidth="1"/>
    <col min="3" max="3" width="43.85546875" style="4" customWidth="1"/>
    <col min="4" max="4" width="20" style="4" customWidth="1"/>
    <col min="5" max="5" width="20.42578125" style="4" customWidth="1"/>
    <col min="6" max="6" width="14.5703125" style="4" bestFit="1" customWidth="1"/>
    <col min="7" max="7" width="14" style="4" bestFit="1" customWidth="1"/>
    <col min="8" max="16384" width="9.140625" style="4"/>
  </cols>
  <sheetData>
    <row r="1" spans="1:6" x14ac:dyDescent="0.25">
      <c r="A1" s="1"/>
      <c r="B1" s="29"/>
      <c r="C1" s="29"/>
      <c r="D1" s="97" t="s">
        <v>0</v>
      </c>
      <c r="E1" s="97"/>
    </row>
    <row r="2" spans="1:6" ht="10.5" customHeight="1" x14ac:dyDescent="0.25">
      <c r="A2" s="1"/>
      <c r="B2" s="29"/>
      <c r="C2" s="29"/>
      <c r="D2" s="30"/>
      <c r="E2" s="30"/>
    </row>
    <row r="3" spans="1:6" ht="12.75" customHeight="1" x14ac:dyDescent="0.25">
      <c r="A3" s="101" t="s">
        <v>142</v>
      </c>
      <c r="B3" s="101"/>
      <c r="C3" s="101"/>
      <c r="D3" s="101"/>
      <c r="E3" s="101"/>
    </row>
    <row r="4" spans="1:6" ht="14.25" customHeight="1" x14ac:dyDescent="0.25">
      <c r="A4" s="1"/>
      <c r="B4" s="102"/>
      <c r="C4" s="102"/>
      <c r="D4" s="32"/>
      <c r="E4" s="31">
        <v>45657</v>
      </c>
      <c r="F4" s="31"/>
    </row>
    <row r="5" spans="1:6" ht="14.25" customHeight="1" x14ac:dyDescent="0.25">
      <c r="A5" s="1"/>
      <c r="B5" s="29"/>
      <c r="C5" s="32"/>
      <c r="D5" s="32"/>
      <c r="E5" s="1" t="s">
        <v>2</v>
      </c>
    </row>
    <row r="6" spans="1:6" ht="12.75" customHeight="1" x14ac:dyDescent="0.25">
      <c r="A6" s="99" t="s">
        <v>3</v>
      </c>
      <c r="B6" s="98" t="s">
        <v>4</v>
      </c>
      <c r="C6" s="98"/>
      <c r="D6" s="100" t="s">
        <v>143</v>
      </c>
      <c r="E6" s="100" t="s">
        <v>144</v>
      </c>
    </row>
    <row r="7" spans="1:6" x14ac:dyDescent="0.25">
      <c r="A7" s="99"/>
      <c r="B7" s="98"/>
      <c r="C7" s="98"/>
      <c r="D7" s="100"/>
      <c r="E7" s="100"/>
    </row>
    <row r="8" spans="1:6" ht="15" customHeight="1" x14ac:dyDescent="0.25">
      <c r="A8" s="70">
        <v>1.1000000000000001</v>
      </c>
      <c r="B8" s="95" t="s">
        <v>145</v>
      </c>
      <c r="C8" s="95"/>
      <c r="D8" s="25" t="s">
        <v>146</v>
      </c>
      <c r="E8" s="25">
        <v>23894295918.889999</v>
      </c>
    </row>
    <row r="9" spans="1:6" ht="15" customHeight="1" x14ac:dyDescent="0.25">
      <c r="A9" s="39" t="s">
        <v>8</v>
      </c>
      <c r="B9" s="36"/>
      <c r="C9" s="5" t="s">
        <v>147</v>
      </c>
      <c r="D9" s="26" t="s">
        <v>148</v>
      </c>
      <c r="E9" s="26">
        <v>21896067590.240002</v>
      </c>
    </row>
    <row r="10" spans="1:6" ht="15" customHeight="1" x14ac:dyDescent="0.25">
      <c r="A10" s="39" t="s">
        <v>11</v>
      </c>
      <c r="B10" s="36"/>
      <c r="C10" s="5" t="s">
        <v>149</v>
      </c>
      <c r="D10" s="36"/>
      <c r="E10" s="36"/>
    </row>
    <row r="11" spans="1:6" ht="15" customHeight="1" x14ac:dyDescent="0.25">
      <c r="A11" s="39" t="s">
        <v>13</v>
      </c>
      <c r="B11" s="36"/>
      <c r="C11" s="5" t="s">
        <v>150</v>
      </c>
      <c r="D11" s="36"/>
      <c r="E11" s="36"/>
    </row>
    <row r="12" spans="1:6" ht="15" customHeight="1" x14ac:dyDescent="0.25">
      <c r="A12" s="38" t="s">
        <v>38</v>
      </c>
      <c r="B12" s="36"/>
      <c r="C12" s="6" t="s">
        <v>151</v>
      </c>
      <c r="D12" s="38">
        <f>D8-D9</f>
        <v>-2156422865.7000008</v>
      </c>
      <c r="E12" s="38">
        <f>E8-E9</f>
        <v>1998228328.6499977</v>
      </c>
    </row>
    <row r="13" spans="1:6" ht="15" customHeight="1" x14ac:dyDescent="0.25">
      <c r="A13" s="70">
        <v>1.2000000000000002</v>
      </c>
      <c r="B13" s="36"/>
      <c r="C13" s="6" t="s">
        <v>152</v>
      </c>
      <c r="D13" s="26" t="s">
        <v>148</v>
      </c>
      <c r="E13" s="26">
        <v>21896067590.240002</v>
      </c>
    </row>
    <row r="14" spans="1:6" ht="15" customHeight="1" x14ac:dyDescent="0.25">
      <c r="A14" s="70">
        <v>1.3</v>
      </c>
      <c r="B14" s="36"/>
      <c r="C14" s="6" t="s">
        <v>153</v>
      </c>
      <c r="D14" s="39"/>
      <c r="E14" s="39"/>
    </row>
    <row r="15" spans="1:6" ht="15" customHeight="1" x14ac:dyDescent="0.25">
      <c r="A15" s="70">
        <v>1.4000000000000001</v>
      </c>
      <c r="B15" s="95" t="s">
        <v>154</v>
      </c>
      <c r="C15" s="95"/>
      <c r="D15" s="26" t="s">
        <v>155</v>
      </c>
      <c r="E15" s="26">
        <v>1659968499.9400001</v>
      </c>
    </row>
    <row r="16" spans="1:6" ht="15" customHeight="1" x14ac:dyDescent="0.25">
      <c r="A16" s="39" t="s">
        <v>156</v>
      </c>
      <c r="B16" s="36"/>
      <c r="C16" s="5" t="s">
        <v>157</v>
      </c>
      <c r="D16" s="36"/>
      <c r="E16" s="36"/>
    </row>
    <row r="17" spans="1:5" ht="15" customHeight="1" x14ac:dyDescent="0.25">
      <c r="A17" s="39" t="s">
        <v>158</v>
      </c>
      <c r="B17" s="36"/>
      <c r="C17" s="5" t="s">
        <v>159</v>
      </c>
      <c r="D17" s="36"/>
      <c r="E17" s="36"/>
    </row>
    <row r="18" spans="1:5" ht="15" customHeight="1" x14ac:dyDescent="0.25">
      <c r="A18" s="39" t="s">
        <v>160</v>
      </c>
      <c r="B18" s="36"/>
      <c r="C18" s="5" t="s">
        <v>161</v>
      </c>
      <c r="D18" s="36"/>
      <c r="E18" s="36"/>
    </row>
    <row r="19" spans="1:5" ht="15" customHeight="1" x14ac:dyDescent="0.25">
      <c r="A19" s="39" t="s">
        <v>162</v>
      </c>
      <c r="B19" s="36"/>
      <c r="C19" s="5" t="s">
        <v>163</v>
      </c>
      <c r="D19" s="36"/>
      <c r="E19" s="36"/>
    </row>
    <row r="20" spans="1:5" ht="15" customHeight="1" x14ac:dyDescent="0.25">
      <c r="A20" s="39" t="s">
        <v>164</v>
      </c>
      <c r="B20" s="36"/>
      <c r="C20" s="5" t="s">
        <v>165</v>
      </c>
      <c r="D20" s="36"/>
      <c r="E20" s="36"/>
    </row>
    <row r="21" spans="1:5" ht="15" customHeight="1" x14ac:dyDescent="0.25">
      <c r="A21" s="39" t="s">
        <v>166</v>
      </c>
      <c r="B21" s="36"/>
      <c r="C21" s="5" t="s">
        <v>167</v>
      </c>
      <c r="D21" s="36"/>
      <c r="E21" s="36"/>
    </row>
    <row r="22" spans="1:5" ht="15" customHeight="1" x14ac:dyDescent="0.25">
      <c r="A22" s="39" t="s">
        <v>168</v>
      </c>
      <c r="B22" s="36"/>
      <c r="C22" s="5" t="s">
        <v>169</v>
      </c>
      <c r="D22" s="36"/>
      <c r="E22" s="36"/>
    </row>
    <row r="23" spans="1:5" ht="15" customHeight="1" x14ac:dyDescent="0.25">
      <c r="A23" s="39" t="s">
        <v>170</v>
      </c>
      <c r="B23" s="36"/>
      <c r="C23" s="5" t="s">
        <v>171</v>
      </c>
      <c r="D23" s="36"/>
      <c r="E23" s="36"/>
    </row>
    <row r="24" spans="1:5" ht="15" customHeight="1" x14ac:dyDescent="0.25">
      <c r="A24" s="39" t="s">
        <v>172</v>
      </c>
      <c r="B24" s="36"/>
      <c r="C24" s="5" t="s">
        <v>173</v>
      </c>
      <c r="D24" s="36"/>
      <c r="E24" s="36"/>
    </row>
    <row r="25" spans="1:5" ht="15" customHeight="1" x14ac:dyDescent="0.25">
      <c r="A25" s="39" t="s">
        <v>174</v>
      </c>
      <c r="B25" s="36"/>
      <c r="C25" s="5" t="s">
        <v>175</v>
      </c>
      <c r="D25" s="36"/>
      <c r="E25" s="36"/>
    </row>
    <row r="26" spans="1:5" ht="15" customHeight="1" x14ac:dyDescent="0.25">
      <c r="A26" s="39" t="s">
        <v>176</v>
      </c>
      <c r="B26" s="36"/>
      <c r="C26" s="5" t="s">
        <v>177</v>
      </c>
      <c r="D26" s="36"/>
      <c r="E26" s="36"/>
    </row>
    <row r="27" spans="1:5" ht="15" customHeight="1" x14ac:dyDescent="0.25">
      <c r="A27" s="39" t="s">
        <v>178</v>
      </c>
      <c r="B27" s="36"/>
      <c r="C27" s="5" t="s">
        <v>179</v>
      </c>
      <c r="D27" s="36"/>
      <c r="E27" s="36"/>
    </row>
    <row r="28" spans="1:5" ht="15" customHeight="1" x14ac:dyDescent="0.25">
      <c r="A28" s="39" t="s">
        <v>180</v>
      </c>
      <c r="B28" s="36"/>
      <c r="C28" s="5" t="s">
        <v>181</v>
      </c>
      <c r="D28" s="36"/>
      <c r="E28" s="36"/>
    </row>
    <row r="29" spans="1:5" ht="15" customHeight="1" x14ac:dyDescent="0.25">
      <c r="A29" s="39" t="s">
        <v>182</v>
      </c>
      <c r="B29" s="36"/>
      <c r="C29" s="5" t="s">
        <v>183</v>
      </c>
      <c r="D29" s="36"/>
      <c r="E29" s="36"/>
    </row>
    <row r="30" spans="1:5" ht="15" customHeight="1" x14ac:dyDescent="0.25">
      <c r="A30" s="39" t="s">
        <v>184</v>
      </c>
      <c r="B30" s="36"/>
      <c r="C30" s="5" t="s">
        <v>185</v>
      </c>
      <c r="D30" s="36"/>
      <c r="E30" s="36"/>
    </row>
    <row r="31" spans="1:5" ht="15" customHeight="1" x14ac:dyDescent="0.25">
      <c r="A31" s="39" t="s">
        <v>186</v>
      </c>
      <c r="B31" s="36"/>
      <c r="C31" s="40" t="s">
        <v>187</v>
      </c>
      <c r="D31" s="26" t="s">
        <v>188</v>
      </c>
      <c r="E31" s="26">
        <v>388334496.63999999</v>
      </c>
    </row>
    <row r="32" spans="1:5" ht="15" customHeight="1" x14ac:dyDescent="0.25">
      <c r="A32" s="39" t="s">
        <v>189</v>
      </c>
      <c r="B32" s="36"/>
      <c r="C32" s="40" t="s">
        <v>190</v>
      </c>
      <c r="D32" s="26">
        <v>5393800778.0299997</v>
      </c>
      <c r="E32" s="26">
        <v>-282537513.95999998</v>
      </c>
    </row>
    <row r="33" spans="1:7" ht="15" customHeight="1" x14ac:dyDescent="0.25">
      <c r="A33" s="39" t="s">
        <v>191</v>
      </c>
      <c r="B33" s="36"/>
      <c r="C33" s="40" t="s">
        <v>192</v>
      </c>
      <c r="D33" s="26">
        <v>35498459.380000003</v>
      </c>
      <c r="E33" s="26">
        <v>3999999.91</v>
      </c>
    </row>
    <row r="34" spans="1:7" ht="15" customHeight="1" x14ac:dyDescent="0.25">
      <c r="A34" s="39" t="s">
        <v>193</v>
      </c>
      <c r="B34" s="93" t="s">
        <v>194</v>
      </c>
      <c r="C34" s="93"/>
      <c r="D34" s="38">
        <f>+SUM(D16:D31)</f>
        <v>0</v>
      </c>
      <c r="E34" s="38"/>
      <c r="F34" s="29"/>
      <c r="G34" s="33"/>
    </row>
    <row r="35" spans="1:7" ht="15" customHeight="1" x14ac:dyDescent="0.25">
      <c r="A35" s="70">
        <v>1.5</v>
      </c>
      <c r="B35" s="94" t="s">
        <v>195</v>
      </c>
      <c r="C35" s="94"/>
      <c r="D35" s="38"/>
      <c r="E35" s="38"/>
    </row>
    <row r="36" spans="1:7" ht="15" customHeight="1" x14ac:dyDescent="0.25">
      <c r="A36" s="71">
        <v>2</v>
      </c>
      <c r="B36" s="94" t="s">
        <v>196</v>
      </c>
      <c r="C36" s="94"/>
      <c r="D36" s="36"/>
      <c r="E36" s="36"/>
    </row>
    <row r="37" spans="1:7" ht="15" customHeight="1" x14ac:dyDescent="0.25">
      <c r="A37" s="72">
        <v>2.1</v>
      </c>
      <c r="B37" s="36"/>
      <c r="C37" s="5" t="s">
        <v>197</v>
      </c>
      <c r="D37" s="36"/>
      <c r="E37" s="36"/>
    </row>
    <row r="38" spans="1:7" ht="15" customHeight="1" x14ac:dyDescent="0.25">
      <c r="A38" s="72">
        <v>2.2000000000000002</v>
      </c>
      <c r="B38" s="36"/>
      <c r="C38" s="5" t="s">
        <v>198</v>
      </c>
      <c r="D38" s="36"/>
      <c r="E38" s="36"/>
      <c r="G38" s="34"/>
    </row>
    <row r="39" spans="1:7" ht="15" customHeight="1" x14ac:dyDescent="0.25">
      <c r="A39" s="72">
        <v>2.3000000000000003</v>
      </c>
      <c r="B39" s="36"/>
      <c r="C39" s="5" t="s">
        <v>199</v>
      </c>
      <c r="D39" s="36"/>
      <c r="E39" s="36"/>
    </row>
    <row r="40" spans="1:7" ht="15" customHeight="1" x14ac:dyDescent="0.25">
      <c r="A40" s="72">
        <v>2.4000000000000004</v>
      </c>
      <c r="B40" s="36"/>
      <c r="C40" s="7" t="s">
        <v>200</v>
      </c>
      <c r="D40" s="36"/>
      <c r="E40" s="36"/>
    </row>
    <row r="41" spans="1:7" ht="15" customHeight="1" x14ac:dyDescent="0.25">
      <c r="A41" s="72">
        <v>2.5</v>
      </c>
      <c r="B41" s="36"/>
      <c r="C41" s="7" t="s">
        <v>201</v>
      </c>
      <c r="D41" s="36"/>
      <c r="E41" s="36"/>
    </row>
    <row r="42" spans="1:7" ht="15" customHeight="1" x14ac:dyDescent="0.25">
      <c r="A42" s="72">
        <v>2.6</v>
      </c>
      <c r="B42" s="36"/>
      <c r="C42" s="5" t="s">
        <v>202</v>
      </c>
      <c r="D42" s="36"/>
      <c r="E42" s="36"/>
    </row>
    <row r="43" spans="1:7" ht="15" customHeight="1" x14ac:dyDescent="0.25">
      <c r="A43" s="72">
        <v>2.7</v>
      </c>
      <c r="B43" s="36"/>
      <c r="C43" s="5" t="s">
        <v>203</v>
      </c>
      <c r="D43" s="36"/>
      <c r="E43" s="36"/>
    </row>
    <row r="44" spans="1:7" ht="15" customHeight="1" x14ac:dyDescent="0.25">
      <c r="A44" s="72">
        <v>2.8</v>
      </c>
      <c r="B44" s="36"/>
      <c r="C44" s="5" t="s">
        <v>204</v>
      </c>
      <c r="D44" s="36"/>
      <c r="E44" s="36"/>
    </row>
    <row r="45" spans="1:7" ht="15" customHeight="1" x14ac:dyDescent="0.25">
      <c r="A45" s="73">
        <v>2.2000000000000002</v>
      </c>
      <c r="B45" s="92" t="s">
        <v>205</v>
      </c>
      <c r="C45" s="92"/>
      <c r="D45" s="39"/>
      <c r="E45" s="39"/>
      <c r="F45" s="34"/>
    </row>
    <row r="46" spans="1:7" ht="15" customHeight="1" x14ac:dyDescent="0.25">
      <c r="A46" s="74">
        <v>3</v>
      </c>
      <c r="B46" s="41"/>
      <c r="C46" s="41" t="s">
        <v>206</v>
      </c>
      <c r="D46" s="42">
        <v>2107851485.3599999</v>
      </c>
      <c r="E46" s="42">
        <v>168605718.91999999</v>
      </c>
    </row>
    <row r="47" spans="1:7" ht="15" customHeight="1" x14ac:dyDescent="0.25">
      <c r="A47" s="72">
        <v>3.1</v>
      </c>
      <c r="B47" s="5"/>
      <c r="C47" s="5" t="s">
        <v>207</v>
      </c>
      <c r="D47" s="36">
        <v>140136455.05000001</v>
      </c>
      <c r="E47" s="36">
        <v>32587849.41</v>
      </c>
    </row>
    <row r="48" spans="1:7" ht="15" customHeight="1" x14ac:dyDescent="0.25">
      <c r="A48" s="74">
        <v>4</v>
      </c>
      <c r="B48" s="96" t="s">
        <v>208</v>
      </c>
      <c r="C48" s="96"/>
      <c r="D48" s="42">
        <f>+D46-D47</f>
        <v>1967715030.3099999</v>
      </c>
      <c r="E48" s="42">
        <f>+E46-E47</f>
        <v>136017869.50999999</v>
      </c>
    </row>
    <row r="49" spans="1:5" ht="15" customHeight="1" x14ac:dyDescent="0.25">
      <c r="A49" s="72">
        <v>4.1000000000000005</v>
      </c>
      <c r="B49" s="36"/>
      <c r="C49" s="5" t="s">
        <v>209</v>
      </c>
      <c r="D49" s="36">
        <v>0</v>
      </c>
      <c r="E49" s="36">
        <v>0</v>
      </c>
    </row>
    <row r="50" spans="1:5" ht="15" customHeight="1" x14ac:dyDescent="0.25">
      <c r="A50" s="71">
        <v>5</v>
      </c>
      <c r="B50" s="92" t="s">
        <v>210</v>
      </c>
      <c r="C50" s="92"/>
      <c r="D50" s="39"/>
      <c r="E50" s="39"/>
    </row>
    <row r="51" spans="1:5" ht="15" customHeight="1" x14ac:dyDescent="0.25">
      <c r="A51" s="75">
        <v>5.1000000000000005</v>
      </c>
      <c r="B51" s="43"/>
      <c r="C51" s="41" t="s">
        <v>211</v>
      </c>
      <c r="D51" s="42">
        <f>D48</f>
        <v>1967715030.3099999</v>
      </c>
      <c r="E51" s="42">
        <f>E48</f>
        <v>136017869.50999999</v>
      </c>
    </row>
    <row r="52" spans="1:5" ht="15" customHeight="1" x14ac:dyDescent="0.25">
      <c r="A52" s="71">
        <v>6</v>
      </c>
      <c r="B52" s="92" t="s">
        <v>212</v>
      </c>
      <c r="C52" s="92"/>
      <c r="D52" s="39"/>
      <c r="E52" s="39"/>
    </row>
    <row r="53" spans="1:5" ht="15" customHeight="1" x14ac:dyDescent="0.25">
      <c r="A53" s="72">
        <v>6.1000000000000005</v>
      </c>
      <c r="B53" s="36"/>
      <c r="C53" s="5" t="s">
        <v>213</v>
      </c>
      <c r="D53" s="36">
        <v>0</v>
      </c>
      <c r="E53" s="36">
        <v>0</v>
      </c>
    </row>
    <row r="54" spans="1:5" x14ac:dyDescent="0.25">
      <c r="A54" s="76"/>
      <c r="B54" s="29"/>
      <c r="C54" s="35"/>
      <c r="D54" s="35"/>
      <c r="E54" s="29"/>
    </row>
    <row r="55" spans="1:5" ht="20.100000000000001" customHeight="1" x14ac:dyDescent="0.25">
      <c r="A55" s="77"/>
      <c r="B55" s="28"/>
      <c r="C55" s="28"/>
      <c r="D55" s="28"/>
      <c r="E55" s="28"/>
    </row>
    <row r="56" spans="1:5" ht="20.100000000000001" customHeight="1" x14ac:dyDescent="0.25">
      <c r="A56" s="77"/>
      <c r="B56" s="28"/>
      <c r="C56" s="28"/>
      <c r="D56" s="28"/>
      <c r="E56" s="28"/>
    </row>
    <row r="57" spans="1:5" x14ac:dyDescent="0.25">
      <c r="A57" s="1"/>
      <c r="B57" s="35"/>
      <c r="C57" s="29"/>
      <c r="D57" s="29"/>
      <c r="E57" s="29"/>
    </row>
  </sheetData>
  <mergeCells count="16">
    <mergeCell ref="D1:E1"/>
    <mergeCell ref="B8:C8"/>
    <mergeCell ref="B6:C7"/>
    <mergeCell ref="A6:A7"/>
    <mergeCell ref="D6:D7"/>
    <mergeCell ref="E6:E7"/>
    <mergeCell ref="A3:E3"/>
    <mergeCell ref="B4:C4"/>
    <mergeCell ref="B45:C45"/>
    <mergeCell ref="B34:C34"/>
    <mergeCell ref="B35:C35"/>
    <mergeCell ref="B15:C15"/>
    <mergeCell ref="B52:C52"/>
    <mergeCell ref="B36:C36"/>
    <mergeCell ref="B48:C48"/>
    <mergeCell ref="B50:C50"/>
  </mergeCells>
  <phoneticPr fontId="0" type="noConversion"/>
  <printOptions horizontalCentered="1"/>
  <pageMargins left="0.70866141732283472" right="0" top="0.9055118110236221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topLeftCell="A7" workbookViewId="0">
      <selection activeCell="H28" sqref="H28"/>
    </sheetView>
  </sheetViews>
  <sheetFormatPr defaultRowHeight="15" x14ac:dyDescent="0.25"/>
  <cols>
    <col min="1" max="1" width="5" style="47" customWidth="1"/>
    <col min="2" max="2" width="40.5703125" style="4" customWidth="1"/>
    <col min="3" max="7" width="18.28515625" style="4" customWidth="1"/>
    <col min="8" max="8" width="19.7109375" style="4" customWidth="1"/>
    <col min="9" max="9" width="11.5703125" style="4" bestFit="1" customWidth="1"/>
    <col min="10" max="16384" width="9.140625" style="4"/>
  </cols>
  <sheetData>
    <row r="1" spans="1:9" x14ac:dyDescent="0.25">
      <c r="G1" s="97" t="s">
        <v>0</v>
      </c>
      <c r="H1" s="97"/>
    </row>
    <row r="2" spans="1:9" x14ac:dyDescent="0.25">
      <c r="G2" s="104"/>
      <c r="H2" s="104"/>
    </row>
    <row r="3" spans="1:9" x14ac:dyDescent="0.25">
      <c r="A3" s="106" t="s">
        <v>214</v>
      </c>
      <c r="B3" s="106"/>
      <c r="C3" s="106"/>
      <c r="D3" s="106"/>
      <c r="E3" s="106"/>
      <c r="F3" s="106"/>
      <c r="G3" s="106"/>
      <c r="H3" s="106"/>
    </row>
    <row r="4" spans="1:9" x14ac:dyDescent="0.25">
      <c r="A4" s="105"/>
      <c r="B4" s="105"/>
      <c r="G4" s="107">
        <v>45657</v>
      </c>
      <c r="H4" s="107"/>
    </row>
    <row r="5" spans="1:9" x14ac:dyDescent="0.25">
      <c r="H5" s="1" t="s">
        <v>2</v>
      </c>
    </row>
    <row r="6" spans="1:9" ht="30" x14ac:dyDescent="0.25">
      <c r="A6" s="48" t="s">
        <v>215</v>
      </c>
      <c r="B6" s="48" t="s">
        <v>216</v>
      </c>
      <c r="C6" s="48" t="s">
        <v>217</v>
      </c>
      <c r="D6" s="48" t="s">
        <v>218</v>
      </c>
      <c r="E6" s="48" t="s">
        <v>123</v>
      </c>
      <c r="F6" s="48" t="s">
        <v>219</v>
      </c>
      <c r="G6" s="48" t="s">
        <v>129</v>
      </c>
      <c r="H6" s="48" t="s">
        <v>220</v>
      </c>
    </row>
    <row r="7" spans="1:9" ht="18" customHeight="1" x14ac:dyDescent="0.25">
      <c r="A7" s="49">
        <v>1</v>
      </c>
      <c r="B7" s="50" t="s">
        <v>221</v>
      </c>
      <c r="C7" s="51">
        <v>9958636300</v>
      </c>
      <c r="D7" s="51">
        <v>2538512210.4499998</v>
      </c>
      <c r="E7" s="51">
        <v>3379919523.8499999</v>
      </c>
      <c r="F7" s="51">
        <v>4300458597.2299995</v>
      </c>
      <c r="G7" s="51">
        <v>4814083519.71</v>
      </c>
      <c r="H7" s="51">
        <f>+C7+G7+F7+E7</f>
        <v>22453097940.789997</v>
      </c>
    </row>
    <row r="8" spans="1:9" ht="18" customHeight="1" x14ac:dyDescent="0.25">
      <c r="A8" s="52">
        <f t="shared" ref="A8:A27" si="0">A7+1</f>
        <v>2</v>
      </c>
      <c r="B8" s="5" t="s">
        <v>222</v>
      </c>
      <c r="C8" s="53"/>
      <c r="D8" s="53"/>
      <c r="E8" s="53"/>
      <c r="F8" s="53">
        <v>-586372814.70000005</v>
      </c>
      <c r="G8" s="53"/>
      <c r="H8" s="64">
        <f t="shared" ref="H8:H16" si="1">+C8+G8+F8+E8</f>
        <v>-586372814.70000005</v>
      </c>
    </row>
    <row r="9" spans="1:9" ht="18" customHeight="1" x14ac:dyDescent="0.25">
      <c r="A9" s="52">
        <f t="shared" si="0"/>
        <v>3</v>
      </c>
      <c r="B9" s="54" t="s">
        <v>223</v>
      </c>
      <c r="C9" s="53"/>
      <c r="D9" s="53"/>
      <c r="E9" s="53"/>
      <c r="F9" s="53"/>
      <c r="G9" s="53"/>
      <c r="H9" s="64">
        <f t="shared" si="1"/>
        <v>0</v>
      </c>
    </row>
    <row r="10" spans="1:9" ht="18" customHeight="1" x14ac:dyDescent="0.25">
      <c r="A10" s="52">
        <f t="shared" si="0"/>
        <v>4</v>
      </c>
      <c r="B10" s="5" t="s">
        <v>224</v>
      </c>
      <c r="C10" s="53"/>
      <c r="D10" s="53"/>
      <c r="E10" s="53"/>
      <c r="F10" s="53"/>
      <c r="G10" s="53"/>
      <c r="H10" s="64">
        <f t="shared" si="1"/>
        <v>0</v>
      </c>
    </row>
    <row r="11" spans="1:9" ht="18" customHeight="1" x14ac:dyDescent="0.25">
      <c r="A11" s="52">
        <f t="shared" si="0"/>
        <v>5</v>
      </c>
      <c r="B11" s="5" t="s">
        <v>225</v>
      </c>
      <c r="C11" s="53"/>
      <c r="D11" s="53"/>
      <c r="E11" s="53"/>
      <c r="F11" s="53"/>
      <c r="G11" s="53"/>
      <c r="H11" s="64">
        <f t="shared" si="1"/>
        <v>0</v>
      </c>
    </row>
    <row r="12" spans="1:9" ht="18" customHeight="1" x14ac:dyDescent="0.25">
      <c r="A12" s="52">
        <f t="shared" si="0"/>
        <v>6</v>
      </c>
      <c r="B12" s="13" t="s">
        <v>226</v>
      </c>
      <c r="C12" s="53"/>
      <c r="D12" s="53"/>
      <c r="E12" s="53"/>
      <c r="F12" s="53"/>
      <c r="G12" s="53"/>
      <c r="H12" s="64">
        <f t="shared" si="1"/>
        <v>0</v>
      </c>
    </row>
    <row r="13" spans="1:9" ht="18" customHeight="1" x14ac:dyDescent="0.25">
      <c r="A13" s="52">
        <f t="shared" si="0"/>
        <v>7</v>
      </c>
      <c r="B13" s="5" t="s">
        <v>227</v>
      </c>
      <c r="C13" s="53"/>
      <c r="D13" s="53"/>
      <c r="E13" s="53"/>
      <c r="F13" s="53"/>
      <c r="G13" s="53"/>
      <c r="H13" s="64">
        <f t="shared" si="1"/>
        <v>0</v>
      </c>
      <c r="I13" s="33"/>
    </row>
    <row r="14" spans="1:9" ht="18" customHeight="1" x14ac:dyDescent="0.25">
      <c r="A14" s="52">
        <f t="shared" si="0"/>
        <v>8</v>
      </c>
      <c r="B14" s="5" t="s">
        <v>228</v>
      </c>
      <c r="C14" s="53"/>
      <c r="D14" s="53"/>
      <c r="E14" s="53"/>
      <c r="F14" s="53"/>
      <c r="G14" s="53">
        <v>1967715030.3099999</v>
      </c>
      <c r="H14" s="64">
        <f t="shared" si="1"/>
        <v>1967715030.3099999</v>
      </c>
    </row>
    <row r="15" spans="1:9" ht="18" customHeight="1" x14ac:dyDescent="0.25">
      <c r="A15" s="52">
        <f t="shared" si="0"/>
        <v>9</v>
      </c>
      <c r="B15" s="5" t="s">
        <v>229</v>
      </c>
      <c r="C15" s="53"/>
      <c r="D15" s="53"/>
      <c r="E15" s="53"/>
      <c r="F15" s="53"/>
      <c r="G15" s="53">
        <v>-225575888.40000001</v>
      </c>
      <c r="H15" s="64">
        <f t="shared" si="1"/>
        <v>-225575888.40000001</v>
      </c>
    </row>
    <row r="16" spans="1:9" ht="18" customHeight="1" x14ac:dyDescent="0.25">
      <c r="A16" s="52">
        <f t="shared" si="0"/>
        <v>10</v>
      </c>
      <c r="B16" s="5" t="s">
        <v>230</v>
      </c>
      <c r="C16" s="53"/>
      <c r="D16" s="53"/>
      <c r="E16" s="53"/>
      <c r="F16" s="53"/>
      <c r="G16" s="53"/>
      <c r="H16" s="64">
        <f t="shared" si="1"/>
        <v>0</v>
      </c>
    </row>
    <row r="17" spans="1:8" ht="18" customHeight="1" x14ac:dyDescent="0.25">
      <c r="A17" s="49">
        <f t="shared" si="0"/>
        <v>11</v>
      </c>
      <c r="B17" s="41" t="s">
        <v>221</v>
      </c>
      <c r="C17" s="51">
        <v>9958636300</v>
      </c>
      <c r="D17" s="51">
        <v>2538512210.4499998</v>
      </c>
      <c r="E17" s="51">
        <v>3379919523.8499999</v>
      </c>
      <c r="F17" s="51">
        <v>3714085782.5300002</v>
      </c>
      <c r="G17" s="51" t="str">
        <f>+balance!C69</f>
        <v>6,556,222,661.62</v>
      </c>
      <c r="H17" s="51">
        <v>26147376478.450001</v>
      </c>
    </row>
    <row r="18" spans="1:8" ht="18" customHeight="1" x14ac:dyDescent="0.25">
      <c r="A18" s="52">
        <f t="shared" si="0"/>
        <v>12</v>
      </c>
      <c r="B18" s="5" t="s">
        <v>222</v>
      </c>
      <c r="C18" s="53"/>
      <c r="D18" s="53"/>
      <c r="E18" s="53"/>
      <c r="F18" s="53"/>
      <c r="G18" s="53">
        <v>-658728879.53999996</v>
      </c>
      <c r="H18" s="53">
        <f>G18</f>
        <v>-658728879.53999996</v>
      </c>
    </row>
    <row r="19" spans="1:8" ht="18" customHeight="1" x14ac:dyDescent="0.25">
      <c r="A19" s="52">
        <f t="shared" si="0"/>
        <v>13</v>
      </c>
      <c r="B19" s="54" t="s">
        <v>223</v>
      </c>
      <c r="C19" s="64">
        <f>C17</f>
        <v>9958636300</v>
      </c>
      <c r="D19" s="64">
        <f t="shared" ref="D19:F19" si="2">D17</f>
        <v>2538512210.4499998</v>
      </c>
      <c r="E19" s="64">
        <f t="shared" si="2"/>
        <v>3379919523.8499999</v>
      </c>
      <c r="F19" s="64">
        <f t="shared" si="2"/>
        <v>3714085782.5300002</v>
      </c>
      <c r="G19" s="64">
        <f>G17+G18</f>
        <v>5897493782.0799999</v>
      </c>
      <c r="H19" s="64">
        <f>H17+H18</f>
        <v>25488647598.91</v>
      </c>
    </row>
    <row r="20" spans="1:8" ht="18" customHeight="1" x14ac:dyDescent="0.25">
      <c r="A20" s="52">
        <f t="shared" si="0"/>
        <v>14</v>
      </c>
      <c r="B20" s="5" t="s">
        <v>224</v>
      </c>
      <c r="C20" s="53"/>
      <c r="D20" s="53"/>
      <c r="E20" s="53"/>
      <c r="F20" s="53"/>
      <c r="G20" s="53"/>
      <c r="H20" s="53">
        <f t="shared" ref="H20:H23" si="3">+C20+G20</f>
        <v>0</v>
      </c>
    </row>
    <row r="21" spans="1:8" ht="18" customHeight="1" x14ac:dyDescent="0.25">
      <c r="A21" s="52">
        <f t="shared" si="0"/>
        <v>15</v>
      </c>
      <c r="B21" s="5" t="s">
        <v>225</v>
      </c>
      <c r="C21" s="53"/>
      <c r="D21" s="53"/>
      <c r="E21" s="53"/>
      <c r="F21" s="53"/>
      <c r="G21" s="53"/>
      <c r="H21" s="53">
        <f t="shared" si="3"/>
        <v>0</v>
      </c>
    </row>
    <row r="22" spans="1:8" ht="18" customHeight="1" x14ac:dyDescent="0.25">
      <c r="A22" s="52">
        <f t="shared" si="0"/>
        <v>16</v>
      </c>
      <c r="B22" s="13" t="s">
        <v>226</v>
      </c>
      <c r="C22" s="53"/>
      <c r="D22" s="53"/>
      <c r="E22" s="53"/>
      <c r="F22" s="53"/>
      <c r="G22" s="53"/>
      <c r="H22" s="53">
        <f t="shared" si="3"/>
        <v>0</v>
      </c>
    </row>
    <row r="23" spans="1:8" ht="18" customHeight="1" x14ac:dyDescent="0.25">
      <c r="A23" s="52">
        <f t="shared" si="0"/>
        <v>17</v>
      </c>
      <c r="B23" s="5" t="s">
        <v>231</v>
      </c>
      <c r="C23" s="53"/>
      <c r="D23" s="53"/>
      <c r="E23" s="53"/>
      <c r="F23" s="53"/>
      <c r="G23" s="53"/>
      <c r="H23" s="53">
        <f t="shared" si="3"/>
        <v>0</v>
      </c>
    </row>
    <row r="24" spans="1:8" ht="18" customHeight="1" x14ac:dyDescent="0.25">
      <c r="A24" s="52">
        <f t="shared" si="0"/>
        <v>18</v>
      </c>
      <c r="B24" s="5" t="s">
        <v>228</v>
      </c>
      <c r="C24" s="53"/>
      <c r="D24" s="53"/>
      <c r="E24" s="53"/>
      <c r="F24" s="53"/>
      <c r="G24" s="53">
        <v>136017869.50999999</v>
      </c>
      <c r="H24" s="53">
        <f>G24</f>
        <v>136017869.50999999</v>
      </c>
    </row>
    <row r="25" spans="1:8" ht="18" customHeight="1" x14ac:dyDescent="0.25">
      <c r="A25" s="52">
        <f t="shared" si="0"/>
        <v>19</v>
      </c>
      <c r="B25" s="5" t="s">
        <v>229</v>
      </c>
      <c r="C25" s="53"/>
      <c r="D25" s="53"/>
      <c r="E25" s="53"/>
      <c r="F25" s="53"/>
      <c r="G25" s="53"/>
      <c r="H25" s="53"/>
    </row>
    <row r="26" spans="1:8" ht="18" customHeight="1" x14ac:dyDescent="0.25">
      <c r="A26" s="52">
        <f t="shared" si="0"/>
        <v>20</v>
      </c>
      <c r="B26" s="5" t="s">
        <v>230</v>
      </c>
      <c r="C26" s="53"/>
      <c r="D26" s="53"/>
      <c r="E26" s="53"/>
      <c r="F26" s="53"/>
      <c r="G26" s="53"/>
      <c r="H26" s="53"/>
    </row>
    <row r="27" spans="1:8" ht="18" customHeight="1" x14ac:dyDescent="0.25">
      <c r="A27" s="8">
        <f t="shared" si="0"/>
        <v>21</v>
      </c>
      <c r="B27" s="41" t="s">
        <v>221</v>
      </c>
      <c r="C27" s="51">
        <f>C19</f>
        <v>9958636300</v>
      </c>
      <c r="D27" s="51">
        <f t="shared" ref="D27:F27" si="4">D19</f>
        <v>2538512210.4499998</v>
      </c>
      <c r="E27" s="51">
        <f t="shared" si="4"/>
        <v>3379919523.8499999</v>
      </c>
      <c r="F27" s="51">
        <f t="shared" si="4"/>
        <v>3714085782.5300002</v>
      </c>
      <c r="G27" s="51">
        <f>G19+G24</f>
        <v>6033511651.5900002</v>
      </c>
      <c r="H27" s="51">
        <v>25624665468.419998</v>
      </c>
    </row>
    <row r="28" spans="1:8" x14ac:dyDescent="0.25">
      <c r="B28" s="35"/>
      <c r="H28" s="34"/>
    </row>
    <row r="29" spans="1:8" ht="15" customHeight="1" x14ac:dyDescent="0.25">
      <c r="A29" s="103"/>
      <c r="B29" s="103"/>
      <c r="C29" s="103"/>
      <c r="D29" s="103"/>
      <c r="E29" s="103"/>
      <c r="F29" s="103"/>
      <c r="G29" s="103"/>
      <c r="H29" s="103"/>
    </row>
    <row r="30" spans="1:8" ht="15" customHeight="1" x14ac:dyDescent="0.25">
      <c r="A30" s="46"/>
      <c r="B30" s="46"/>
      <c r="C30" s="46"/>
      <c r="D30" s="46"/>
      <c r="E30" s="46"/>
      <c r="F30" s="46"/>
      <c r="G30" s="46"/>
      <c r="H30" s="46"/>
    </row>
    <row r="31" spans="1:8" x14ac:dyDescent="0.25">
      <c r="A31" s="103"/>
      <c r="B31" s="103"/>
      <c r="C31" s="103"/>
      <c r="D31" s="103"/>
      <c r="E31" s="103"/>
      <c r="F31" s="103"/>
      <c r="G31" s="103"/>
      <c r="H31" s="103"/>
    </row>
    <row r="32" spans="1:8" x14ac:dyDescent="0.25">
      <c r="G32" s="34"/>
    </row>
  </sheetData>
  <mergeCells count="7">
    <mergeCell ref="A31:H31"/>
    <mergeCell ref="G1:H1"/>
    <mergeCell ref="G2:H2"/>
    <mergeCell ref="A29:H29"/>
    <mergeCell ref="A4:B4"/>
    <mergeCell ref="A3:H3"/>
    <mergeCell ref="G4:H4"/>
  </mergeCells>
  <phoneticPr fontId="2" type="noConversion"/>
  <printOptions horizontalCentered="1" verticalCentered="1"/>
  <pageMargins left="0" right="0" top="0.98425196850393704" bottom="0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5"/>
  <sheetViews>
    <sheetView tabSelected="1" topLeftCell="A22" workbookViewId="0">
      <selection activeCell="E51" sqref="E51"/>
    </sheetView>
  </sheetViews>
  <sheetFormatPr defaultColWidth="9.140625" defaultRowHeight="15" x14ac:dyDescent="0.25"/>
  <cols>
    <col min="1" max="1" width="6.28515625" style="78" customWidth="1"/>
    <col min="2" max="2" width="2.28515625" style="4" customWidth="1"/>
    <col min="3" max="3" width="48.5703125" style="4" customWidth="1"/>
    <col min="4" max="4" width="19.28515625" style="4" customWidth="1"/>
    <col min="5" max="5" width="19.42578125" style="4" customWidth="1"/>
    <col min="6" max="6" width="15.42578125" style="4" bestFit="1" customWidth="1"/>
    <col min="7" max="7" width="13.5703125" style="4" bestFit="1" customWidth="1"/>
    <col min="8" max="16384" width="9.140625" style="4"/>
  </cols>
  <sheetData>
    <row r="1" spans="1:7" x14ac:dyDescent="0.25">
      <c r="A1" s="1"/>
      <c r="B1" s="29"/>
      <c r="C1" s="29"/>
      <c r="D1" s="97" t="s">
        <v>0</v>
      </c>
      <c r="E1" s="97"/>
    </row>
    <row r="2" spans="1:7" x14ac:dyDescent="0.25">
      <c r="A2" s="1"/>
      <c r="B2" s="29"/>
      <c r="C2" s="29"/>
      <c r="D2" s="104"/>
      <c r="E2" s="104"/>
    </row>
    <row r="3" spans="1:7" x14ac:dyDescent="0.25">
      <c r="A3" s="101" t="s">
        <v>232</v>
      </c>
      <c r="B3" s="101"/>
      <c r="C3" s="101"/>
      <c r="D3" s="101"/>
      <c r="E3" s="101"/>
    </row>
    <row r="4" spans="1:7" x14ac:dyDescent="0.25">
      <c r="A4" s="79"/>
      <c r="B4" s="55"/>
      <c r="C4" s="55"/>
      <c r="D4" s="55"/>
      <c r="E4" s="56"/>
    </row>
    <row r="5" spans="1:7" x14ac:dyDescent="0.25">
      <c r="A5" s="109"/>
      <c r="B5" s="109"/>
      <c r="C5" s="109"/>
      <c r="D5" s="110">
        <v>45657</v>
      </c>
      <c r="E5" s="110"/>
    </row>
    <row r="6" spans="1:7" x14ac:dyDescent="0.25">
      <c r="A6" s="80"/>
      <c r="B6" s="29"/>
      <c r="C6" s="29"/>
      <c r="D6" s="1"/>
      <c r="E6" s="1" t="s">
        <v>2</v>
      </c>
    </row>
    <row r="7" spans="1:7" ht="15" customHeight="1" x14ac:dyDescent="0.25">
      <c r="A7" s="99" t="s">
        <v>3</v>
      </c>
      <c r="B7" s="100" t="s">
        <v>4</v>
      </c>
      <c r="C7" s="100"/>
      <c r="D7" s="100" t="s">
        <v>143</v>
      </c>
      <c r="E7" s="100" t="s">
        <v>144</v>
      </c>
    </row>
    <row r="8" spans="1:7" ht="15" customHeight="1" x14ac:dyDescent="0.25">
      <c r="A8" s="99"/>
      <c r="B8" s="100"/>
      <c r="C8" s="100"/>
      <c r="D8" s="100"/>
      <c r="E8" s="100"/>
    </row>
    <row r="9" spans="1:7" ht="15" customHeight="1" x14ac:dyDescent="0.25">
      <c r="A9" s="81">
        <v>1</v>
      </c>
      <c r="B9" s="96" t="s">
        <v>233</v>
      </c>
      <c r="C9" s="96"/>
      <c r="D9" s="61"/>
      <c r="E9" s="61"/>
    </row>
    <row r="10" spans="1:7" ht="15" customHeight="1" x14ac:dyDescent="0.25">
      <c r="A10" s="72">
        <v>1.1000000000000001</v>
      </c>
      <c r="B10" s="108" t="s">
        <v>234</v>
      </c>
      <c r="C10" s="108"/>
      <c r="D10" s="59">
        <v>103925063975.28999</v>
      </c>
      <c r="E10" s="59">
        <v>47748533279.239998</v>
      </c>
    </row>
    <row r="11" spans="1:7" ht="15" customHeight="1" x14ac:dyDescent="0.25">
      <c r="A11" s="39" t="s">
        <v>8</v>
      </c>
      <c r="B11" s="36"/>
      <c r="C11" s="5" t="s">
        <v>235</v>
      </c>
      <c r="D11" s="59">
        <v>15540296005.08</v>
      </c>
      <c r="E11" s="59">
        <v>19057075693.810001</v>
      </c>
    </row>
    <row r="12" spans="1:7" ht="15" customHeight="1" x14ac:dyDescent="0.25">
      <c r="A12" s="39" t="s">
        <v>11</v>
      </c>
      <c r="B12" s="36"/>
      <c r="C12" s="5" t="s">
        <v>236</v>
      </c>
      <c r="D12" s="59"/>
      <c r="E12" s="59"/>
    </row>
    <row r="13" spans="1:7" ht="15" customHeight="1" x14ac:dyDescent="0.25">
      <c r="A13" s="39" t="s">
        <v>13</v>
      </c>
      <c r="B13" s="36"/>
      <c r="C13" s="5" t="s">
        <v>237</v>
      </c>
      <c r="D13" s="59"/>
      <c r="E13" s="59"/>
    </row>
    <row r="14" spans="1:7" ht="15" customHeight="1" x14ac:dyDescent="0.25">
      <c r="A14" s="39" t="s">
        <v>15</v>
      </c>
      <c r="B14" s="36"/>
      <c r="C14" s="5" t="s">
        <v>238</v>
      </c>
      <c r="D14" s="59">
        <v>88384767970.210007</v>
      </c>
      <c r="E14" s="59">
        <v>28691385585.43</v>
      </c>
    </row>
    <row r="15" spans="1:7" ht="15" customHeight="1" x14ac:dyDescent="0.25">
      <c r="A15" s="72">
        <v>1.2000000000000002</v>
      </c>
      <c r="B15" s="108" t="s">
        <v>239</v>
      </c>
      <c r="C15" s="108"/>
      <c r="D15" s="59">
        <v>106430984826.27</v>
      </c>
      <c r="E15" s="59">
        <v>51804660538.260002</v>
      </c>
      <c r="F15" s="34"/>
      <c r="G15" s="34"/>
    </row>
    <row r="16" spans="1:7" ht="15" customHeight="1" x14ac:dyDescent="0.25">
      <c r="A16" s="39" t="s">
        <v>42</v>
      </c>
      <c r="B16" s="36"/>
      <c r="C16" s="5" t="s">
        <v>240</v>
      </c>
      <c r="D16" s="59">
        <v>8075806596.46</v>
      </c>
      <c r="E16" s="59">
        <v>9263002414.5900002</v>
      </c>
    </row>
    <row r="17" spans="1:5" ht="15" customHeight="1" x14ac:dyDescent="0.25">
      <c r="A17" s="39" t="s">
        <v>45</v>
      </c>
      <c r="B17" s="36"/>
      <c r="C17" s="5" t="s">
        <v>241</v>
      </c>
      <c r="D17" s="59">
        <v>2483989133.8600001</v>
      </c>
      <c r="E17" s="59">
        <v>2600292451.7199998</v>
      </c>
    </row>
    <row r="18" spans="1:5" ht="15" customHeight="1" x14ac:dyDescent="0.25">
      <c r="A18" s="39" t="s">
        <v>47</v>
      </c>
      <c r="B18" s="36"/>
      <c r="C18" s="5" t="s">
        <v>242</v>
      </c>
      <c r="D18" s="59">
        <v>2278190902.3000002</v>
      </c>
      <c r="E18" s="59">
        <v>3116829696.2199998</v>
      </c>
    </row>
    <row r="19" spans="1:5" ht="15" customHeight="1" x14ac:dyDescent="0.25">
      <c r="A19" s="39" t="s">
        <v>49</v>
      </c>
      <c r="B19" s="36"/>
      <c r="C19" s="5" t="s">
        <v>243</v>
      </c>
      <c r="D19" s="59">
        <v>1882203696.27</v>
      </c>
      <c r="E19" s="59">
        <v>5527243153.3199997</v>
      </c>
    </row>
    <row r="20" spans="1:5" ht="15" customHeight="1" x14ac:dyDescent="0.25">
      <c r="A20" s="39" t="s">
        <v>50</v>
      </c>
      <c r="B20" s="36"/>
      <c r="C20" s="5" t="s">
        <v>244</v>
      </c>
      <c r="D20" s="59">
        <v>3605436850.5999999</v>
      </c>
      <c r="E20" s="59">
        <v>4264220533.5700002</v>
      </c>
    </row>
    <row r="21" spans="1:5" ht="15" customHeight="1" x14ac:dyDescent="0.25">
      <c r="A21" s="39" t="s">
        <v>52</v>
      </c>
      <c r="B21" s="36"/>
      <c r="C21" s="5" t="s">
        <v>245</v>
      </c>
      <c r="D21" s="59"/>
      <c r="E21" s="59"/>
    </row>
    <row r="22" spans="1:5" ht="15" customHeight="1" x14ac:dyDescent="0.25">
      <c r="A22" s="39" t="s">
        <v>54</v>
      </c>
      <c r="B22" s="36"/>
      <c r="C22" s="5" t="s">
        <v>246</v>
      </c>
      <c r="D22" s="59"/>
      <c r="E22" s="59"/>
    </row>
    <row r="23" spans="1:5" ht="15" customHeight="1" x14ac:dyDescent="0.25">
      <c r="A23" s="39" t="s">
        <v>57</v>
      </c>
      <c r="B23" s="36"/>
      <c r="C23" s="5" t="s">
        <v>247</v>
      </c>
      <c r="D23" s="59">
        <v>1511026301</v>
      </c>
      <c r="E23" s="59">
        <v>1569937639.8599999</v>
      </c>
    </row>
    <row r="24" spans="1:5" ht="15" customHeight="1" x14ac:dyDescent="0.25">
      <c r="A24" s="39" t="s">
        <v>58</v>
      </c>
      <c r="B24" s="36"/>
      <c r="C24" s="5" t="s">
        <v>248</v>
      </c>
      <c r="D24" s="59">
        <v>122993711.52</v>
      </c>
      <c r="E24" s="59">
        <v>84999772.090000004</v>
      </c>
    </row>
    <row r="25" spans="1:5" ht="15" customHeight="1" x14ac:dyDescent="0.25">
      <c r="A25" s="39" t="s">
        <v>60</v>
      </c>
      <c r="B25" s="36"/>
      <c r="C25" s="5" t="s">
        <v>249</v>
      </c>
      <c r="D25" s="59">
        <v>86471337634.259995</v>
      </c>
      <c r="E25" s="59">
        <v>25378134876.889999</v>
      </c>
    </row>
    <row r="26" spans="1:5" ht="15" customHeight="1" x14ac:dyDescent="0.25">
      <c r="A26" s="82">
        <v>1.2</v>
      </c>
      <c r="B26" s="92" t="s">
        <v>250</v>
      </c>
      <c r="C26" s="92"/>
      <c r="D26" s="60">
        <v>-2505920850.98</v>
      </c>
      <c r="E26" s="60">
        <v>-4056199259.02</v>
      </c>
    </row>
    <row r="27" spans="1:5" ht="15" customHeight="1" x14ac:dyDescent="0.25">
      <c r="A27" s="81">
        <v>2</v>
      </c>
      <c r="B27" s="62"/>
      <c r="C27" s="41" t="s">
        <v>251</v>
      </c>
      <c r="D27" s="63"/>
      <c r="E27" s="63"/>
    </row>
    <row r="28" spans="1:5" ht="15" customHeight="1" x14ac:dyDescent="0.25">
      <c r="A28" s="72">
        <v>2.1</v>
      </c>
      <c r="B28" s="37"/>
      <c r="C28" s="5" t="s">
        <v>252</v>
      </c>
      <c r="D28" s="59">
        <v>650725627.87</v>
      </c>
      <c r="E28" s="59">
        <v>131670064.95</v>
      </c>
    </row>
    <row r="29" spans="1:5" ht="15" customHeight="1" x14ac:dyDescent="0.25">
      <c r="A29" s="72">
        <v>2.2000000000000002</v>
      </c>
      <c r="B29" s="37"/>
      <c r="C29" s="5" t="s">
        <v>253</v>
      </c>
      <c r="D29" s="59">
        <v>2168349927.1999998</v>
      </c>
      <c r="E29" s="59">
        <v>1367339065</v>
      </c>
    </row>
    <row r="30" spans="1:5" ht="15" customHeight="1" x14ac:dyDescent="0.25">
      <c r="A30" s="72">
        <v>2.2000000000000002</v>
      </c>
      <c r="B30" s="36"/>
      <c r="C30" s="5" t="s">
        <v>254</v>
      </c>
      <c r="D30" s="59">
        <v>88441200</v>
      </c>
      <c r="E30" s="59">
        <v>86433900</v>
      </c>
    </row>
    <row r="31" spans="1:5" ht="15" customHeight="1" x14ac:dyDescent="0.25">
      <c r="A31" s="72">
        <v>2.2000000000000002</v>
      </c>
      <c r="B31" s="36"/>
      <c r="C31" s="5" t="s">
        <v>255</v>
      </c>
      <c r="D31" s="59">
        <v>2079908727.2</v>
      </c>
      <c r="E31" s="59">
        <v>1280905165</v>
      </c>
    </row>
    <row r="32" spans="1:5" ht="15" customHeight="1" x14ac:dyDescent="0.25">
      <c r="A32" s="72">
        <v>2.2000000000000002</v>
      </c>
      <c r="B32" s="36"/>
      <c r="C32" s="5" t="s">
        <v>256</v>
      </c>
      <c r="D32" s="59"/>
      <c r="E32" s="59"/>
    </row>
    <row r="33" spans="1:5" ht="15" customHeight="1" x14ac:dyDescent="0.25">
      <c r="A33" s="72">
        <v>2.2000000000000002</v>
      </c>
      <c r="B33" s="36"/>
      <c r="C33" s="5" t="s">
        <v>257</v>
      </c>
      <c r="D33" s="59">
        <v>650725627.87</v>
      </c>
      <c r="E33" s="59">
        <v>131670064.95</v>
      </c>
    </row>
    <row r="34" spans="1:5" ht="15" customHeight="1" x14ac:dyDescent="0.25">
      <c r="A34" s="82">
        <v>2.2000000000000002</v>
      </c>
      <c r="B34" s="92" t="s">
        <v>258</v>
      </c>
      <c r="C34" s="92"/>
      <c r="D34" s="60">
        <v>-1517624299.3299999</v>
      </c>
      <c r="E34" s="60">
        <v>-1235669000.05</v>
      </c>
    </row>
    <row r="35" spans="1:5" ht="15" customHeight="1" x14ac:dyDescent="0.25">
      <c r="A35" s="81">
        <v>3</v>
      </c>
      <c r="B35" s="96" t="s">
        <v>259</v>
      </c>
      <c r="C35" s="96"/>
      <c r="D35" s="63"/>
      <c r="E35" s="63"/>
    </row>
    <row r="36" spans="1:5" ht="15" customHeight="1" x14ac:dyDescent="0.25">
      <c r="A36" s="72">
        <v>3.1</v>
      </c>
      <c r="B36" s="36"/>
      <c r="C36" s="5" t="s">
        <v>260</v>
      </c>
      <c r="D36" s="59"/>
      <c r="E36" s="59"/>
    </row>
    <row r="37" spans="1:5" ht="15" customHeight="1" x14ac:dyDescent="0.25">
      <c r="A37" s="72">
        <v>3.2</v>
      </c>
      <c r="B37" s="36"/>
      <c r="C37" s="5" t="s">
        <v>261</v>
      </c>
      <c r="D37" s="53"/>
      <c r="E37" s="53"/>
    </row>
    <row r="38" spans="1:5" ht="15" customHeight="1" x14ac:dyDescent="0.25">
      <c r="A38" s="72">
        <v>3.3000000000000003</v>
      </c>
      <c r="B38" s="36"/>
      <c r="C38" s="5" t="s">
        <v>262</v>
      </c>
      <c r="D38" s="59"/>
      <c r="E38" s="59"/>
    </row>
    <row r="39" spans="1:5" ht="15" customHeight="1" x14ac:dyDescent="0.25">
      <c r="A39" s="72">
        <v>3.4000000000000004</v>
      </c>
      <c r="B39" s="36"/>
      <c r="C39" s="5" t="s">
        <v>263</v>
      </c>
      <c r="D39" s="59"/>
      <c r="E39" s="59"/>
    </row>
    <row r="40" spans="1:5" ht="15" customHeight="1" x14ac:dyDescent="0.25">
      <c r="A40" s="72">
        <v>3.5</v>
      </c>
      <c r="B40" s="36"/>
      <c r="C40" s="5" t="s">
        <v>264</v>
      </c>
      <c r="D40" s="59"/>
      <c r="E40" s="59"/>
    </row>
    <row r="41" spans="1:5" ht="15" customHeight="1" x14ac:dyDescent="0.25">
      <c r="A41" s="72">
        <v>3.6</v>
      </c>
      <c r="B41" s="36"/>
      <c r="C41" s="5" t="s">
        <v>265</v>
      </c>
      <c r="D41" s="59"/>
      <c r="E41" s="59"/>
    </row>
    <row r="42" spans="1:5" ht="15" customHeight="1" x14ac:dyDescent="0.25">
      <c r="A42" s="72">
        <v>3.7</v>
      </c>
      <c r="B42" s="36"/>
      <c r="C42" s="5" t="s">
        <v>266</v>
      </c>
      <c r="D42" s="59"/>
      <c r="E42" s="59"/>
    </row>
    <row r="43" spans="1:5" ht="15" customHeight="1" x14ac:dyDescent="0.25">
      <c r="A43" s="72">
        <v>3.8000000000000003</v>
      </c>
      <c r="B43" s="36"/>
      <c r="C43" s="5" t="s">
        <v>267</v>
      </c>
      <c r="D43" s="59"/>
      <c r="E43" s="59"/>
    </row>
    <row r="44" spans="1:5" ht="15" customHeight="1" x14ac:dyDescent="0.25">
      <c r="A44" s="72">
        <v>3.9000000000000004</v>
      </c>
      <c r="B44" s="36"/>
      <c r="C44" s="5" t="s">
        <v>268</v>
      </c>
      <c r="D44" s="59">
        <v>221219675.22999999</v>
      </c>
      <c r="E44" s="59">
        <v>586912851.70000005</v>
      </c>
    </row>
    <row r="45" spans="1:5" ht="15" customHeight="1" x14ac:dyDescent="0.25">
      <c r="A45" s="82">
        <v>3.1</v>
      </c>
      <c r="B45" s="36"/>
      <c r="C45" s="5" t="s">
        <v>269</v>
      </c>
      <c r="D45" s="59"/>
      <c r="E45" s="59"/>
    </row>
    <row r="46" spans="1:5" ht="15" customHeight="1" x14ac:dyDescent="0.25">
      <c r="A46" s="82">
        <v>3.11</v>
      </c>
      <c r="B46" s="36"/>
      <c r="C46" s="17" t="s">
        <v>270</v>
      </c>
      <c r="D46" s="59"/>
      <c r="E46" s="59"/>
    </row>
    <row r="47" spans="1:5" ht="15" customHeight="1" x14ac:dyDescent="0.25">
      <c r="A47" s="82">
        <v>3.2</v>
      </c>
      <c r="B47" s="36"/>
      <c r="C47" s="6" t="s">
        <v>271</v>
      </c>
      <c r="D47" s="59">
        <v>-221219675.22999999</v>
      </c>
      <c r="E47" s="59">
        <v>-586912851.70000005</v>
      </c>
    </row>
    <row r="48" spans="1:5" ht="15" customHeight="1" x14ac:dyDescent="0.25">
      <c r="A48" s="82">
        <v>3.21</v>
      </c>
      <c r="B48" s="36"/>
      <c r="C48" s="6" t="s">
        <v>272</v>
      </c>
      <c r="D48" s="59">
        <v>1007333094.51</v>
      </c>
      <c r="E48" s="59">
        <v>-522533371.68000001</v>
      </c>
    </row>
    <row r="49" spans="1:7" ht="15" customHeight="1" x14ac:dyDescent="0.25">
      <c r="A49" s="83">
        <v>4</v>
      </c>
      <c r="B49" s="94" t="s">
        <v>273</v>
      </c>
      <c r="C49" s="94"/>
      <c r="D49" s="59">
        <v>-3237431731.0300002</v>
      </c>
      <c r="E49" s="59">
        <v>-6401314482.4499998</v>
      </c>
      <c r="F49" s="57"/>
      <c r="G49" s="58"/>
    </row>
    <row r="50" spans="1:7" ht="15" customHeight="1" x14ac:dyDescent="0.25">
      <c r="A50" s="84">
        <v>5.1000000000000005</v>
      </c>
      <c r="B50" s="61"/>
      <c r="C50" s="41" t="s">
        <v>274</v>
      </c>
      <c r="D50" s="63">
        <v>19385981879.080002</v>
      </c>
      <c r="E50" s="63">
        <f>+D51</f>
        <v>16148550148.049999</v>
      </c>
      <c r="F50" s="58"/>
    </row>
    <row r="51" spans="1:7" ht="15" customHeight="1" x14ac:dyDescent="0.25">
      <c r="A51" s="84">
        <v>5.2</v>
      </c>
      <c r="B51" s="61"/>
      <c r="C51" s="41" t="s">
        <v>275</v>
      </c>
      <c r="D51" s="63">
        <v>16148550148.049999</v>
      </c>
      <c r="E51" s="63">
        <f>+E49+E50</f>
        <v>9747235665.5999985</v>
      </c>
      <c r="F51" s="57"/>
    </row>
    <row r="52" spans="1:7" x14ac:dyDescent="0.25">
      <c r="A52" s="1"/>
      <c r="B52" s="35"/>
      <c r="C52" s="29"/>
      <c r="D52" s="29"/>
      <c r="E52" s="29"/>
      <c r="F52" s="58"/>
    </row>
    <row r="53" spans="1:7" x14ac:dyDescent="0.25">
      <c r="B53" s="28"/>
      <c r="C53" s="28"/>
      <c r="D53" s="28"/>
      <c r="E53" s="28"/>
    </row>
    <row r="54" spans="1:7" x14ac:dyDescent="0.25">
      <c r="C54" s="28"/>
    </row>
    <row r="55" spans="1:7" x14ac:dyDescent="0.25">
      <c r="B55" s="28"/>
      <c r="C55" s="28"/>
      <c r="D55" s="28"/>
      <c r="E55" s="28"/>
    </row>
  </sheetData>
  <mergeCells count="16">
    <mergeCell ref="D1:E1"/>
    <mergeCell ref="D2:E2"/>
    <mergeCell ref="A3:E3"/>
    <mergeCell ref="B7:C8"/>
    <mergeCell ref="E7:E8"/>
    <mergeCell ref="A7:A8"/>
    <mergeCell ref="A5:C5"/>
    <mergeCell ref="D7:D8"/>
    <mergeCell ref="D5:E5"/>
    <mergeCell ref="B35:C35"/>
    <mergeCell ref="B49:C49"/>
    <mergeCell ref="B9:C9"/>
    <mergeCell ref="B10:C10"/>
    <mergeCell ref="B15:C15"/>
    <mergeCell ref="B26:C26"/>
    <mergeCell ref="B34:C34"/>
  </mergeCells>
  <phoneticPr fontId="0" type="noConversion"/>
  <printOptions horizontalCentered="1"/>
  <pageMargins left="0.70866141732283472" right="0" top="0.98425196850393704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balance</vt:lpstr>
      <vt:lpstr>OUDT</vt:lpstr>
      <vt:lpstr>UUT</vt:lpstr>
      <vt:lpstr>MGT</vt:lpstr>
    </vt:vector>
  </TitlesOfParts>
  <Manager/>
  <Company>Rich-Mogol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Yanjindulam</dc:creator>
  <cp:keywords/>
  <dc:description/>
  <cp:lastModifiedBy>User</cp:lastModifiedBy>
  <cp:revision/>
  <dcterms:created xsi:type="dcterms:W3CDTF">2001-10-18T18:43:08Z</dcterms:created>
  <dcterms:modified xsi:type="dcterms:W3CDTF">2025-03-28T10:02:04Z</dcterms:modified>
  <cp:category/>
  <cp:contentStatus/>
</cp:coreProperties>
</file>